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авчальний відділ 26-27\плани на перевірку\бакалаври\на відправку\А7 ФКС\"/>
    </mc:Choice>
  </mc:AlternateContent>
  <bookViews>
    <workbookView xWindow="480" yWindow="120" windowWidth="18195" windowHeight="11310" activeTab="2"/>
  </bookViews>
  <sheets>
    <sheet name="Титул  заочне" sheetId="10" r:id="rId1"/>
    <sheet name="Титульний" sheetId="9" state="hidden" r:id="rId2"/>
    <sheet name="План 2026-2027" sheetId="1" r:id="rId3"/>
    <sheet name="Семестровка" sheetId="7" state="hidden" r:id="rId4"/>
    <sheet name="ДВВ" sheetId="8" r:id="rId5"/>
  </sheets>
  <definedNames>
    <definedName name="_xlnm.Print_Area" localSheetId="1">Титульний!#REF!</definedName>
  </definedNames>
  <calcPr calcId="162913" calcMode="manual"/>
</workbook>
</file>

<file path=xl/calcChain.xml><?xml version="1.0" encoding="utf-8"?>
<calcChain xmlns="http://schemas.openxmlformats.org/spreadsheetml/2006/main">
  <c r="W35" i="10" l="1"/>
  <c r="T38" i="10"/>
  <c r="Q38" i="10"/>
  <c r="N38" i="10"/>
  <c r="J38" i="10"/>
  <c r="G38" i="10"/>
  <c r="E38" i="10"/>
  <c r="W37" i="10"/>
  <c r="W36" i="10"/>
  <c r="W38" i="10" s="1"/>
  <c r="W34" i="10"/>
  <c r="M93" i="1"/>
  <c r="M92" i="1"/>
  <c r="M79" i="1"/>
  <c r="M77" i="1"/>
  <c r="M78" i="1"/>
  <c r="M80" i="1" s="1"/>
  <c r="M76" i="1"/>
  <c r="I80" i="1"/>
  <c r="M56" i="1"/>
  <c r="M55" i="1"/>
  <c r="M91" i="1"/>
  <c r="M90" i="1"/>
  <c r="M89" i="1"/>
  <c r="M88" i="1"/>
  <c r="M84" i="1"/>
  <c r="M85" i="1"/>
  <c r="M86" i="1"/>
  <c r="M87" i="1"/>
  <c r="M83" i="1"/>
  <c r="M82" i="1"/>
  <c r="M54" i="1"/>
  <c r="M64" i="1"/>
  <c r="L64" i="1"/>
  <c r="J64" i="1"/>
  <c r="I64" i="1"/>
  <c r="G64" i="1"/>
  <c r="M32" i="1"/>
  <c r="M26" i="1"/>
  <c r="M25" i="1"/>
  <c r="I22" i="1"/>
  <c r="M19" i="1" l="1"/>
  <c r="M18" i="1"/>
  <c r="M17" i="1"/>
  <c r="M16" i="1"/>
  <c r="M12" i="1" l="1"/>
  <c r="M14" i="1"/>
  <c r="M15" i="1"/>
  <c r="M13" i="1"/>
  <c r="M11" i="1"/>
  <c r="X34" i="9" l="1"/>
  <c r="T34" i="9"/>
  <c r="G34" i="9"/>
  <c r="C34" i="9"/>
  <c r="T103" i="1" l="1"/>
  <c r="L142" i="7"/>
  <c r="F142" i="7"/>
  <c r="G142" i="7"/>
  <c r="H142" i="7"/>
  <c r="I142" i="7"/>
  <c r="J142" i="7"/>
  <c r="K142" i="7"/>
  <c r="E142" i="7"/>
  <c r="L123" i="7"/>
  <c r="F123" i="7"/>
  <c r="G123" i="7"/>
  <c r="H123" i="7"/>
  <c r="I123" i="7"/>
  <c r="J123" i="7"/>
  <c r="K123" i="7"/>
  <c r="E123" i="7"/>
  <c r="O141" i="7"/>
  <c r="L141" i="7"/>
  <c r="K141" i="7"/>
  <c r="G141" i="7"/>
  <c r="F141" i="7"/>
  <c r="H93" i="1"/>
  <c r="O140" i="7"/>
  <c r="L140" i="7"/>
  <c r="G140" i="7"/>
  <c r="F140" i="7"/>
  <c r="K140" i="7" s="1"/>
  <c r="H92" i="1"/>
  <c r="L122" i="7"/>
  <c r="K122" i="7"/>
  <c r="G122" i="7"/>
  <c r="F122" i="7"/>
  <c r="O122" i="7" s="1"/>
  <c r="H91" i="1"/>
  <c r="G121" i="7"/>
  <c r="O121" i="7" s="1"/>
  <c r="F121" i="7"/>
  <c r="K121" i="7" s="1"/>
  <c r="H90" i="1"/>
  <c r="G120" i="7"/>
  <c r="O120" i="7" s="1"/>
  <c r="F120" i="7"/>
  <c r="K120" i="7" s="1"/>
  <c r="H89" i="1"/>
  <c r="O119" i="7"/>
  <c r="L119" i="7"/>
  <c r="G119" i="7"/>
  <c r="F119" i="7"/>
  <c r="K119" i="7" s="1"/>
  <c r="H88" i="1"/>
  <c r="G137" i="7"/>
  <c r="O137" i="7" s="1"/>
  <c r="F137" i="7"/>
  <c r="K137" i="7" s="1"/>
  <c r="H63" i="1"/>
  <c r="M63" i="1" s="1"/>
  <c r="G136" i="7"/>
  <c r="O136" i="7" s="1"/>
  <c r="F136" i="7"/>
  <c r="K136" i="7" s="1"/>
  <c r="H62" i="1"/>
  <c r="M62" i="1" s="1"/>
  <c r="G135" i="7"/>
  <c r="L135" i="7" s="1"/>
  <c r="F135" i="7"/>
  <c r="K135" i="7" s="1"/>
  <c r="H61" i="1"/>
  <c r="M61" i="1" s="1"/>
  <c r="G134" i="7"/>
  <c r="O134" i="7" s="1"/>
  <c r="F134" i="7"/>
  <c r="K134" i="7" s="1"/>
  <c r="H60" i="1"/>
  <c r="M60" i="1" s="1"/>
  <c r="G118" i="7"/>
  <c r="O118" i="7" s="1"/>
  <c r="F118" i="7"/>
  <c r="K118" i="7" s="1"/>
  <c r="H59" i="1"/>
  <c r="M59" i="1" s="1"/>
  <c r="L121" i="7" l="1"/>
  <c r="L120" i="7"/>
  <c r="L137" i="7"/>
  <c r="L136" i="7"/>
  <c r="O135" i="7"/>
  <c r="L134" i="7"/>
  <c r="L118" i="7"/>
  <c r="R103" i="1" l="1"/>
  <c r="O105" i="7"/>
  <c r="L105" i="7"/>
  <c r="G105" i="7"/>
  <c r="F105" i="7"/>
  <c r="K105" i="7" s="1"/>
  <c r="H87" i="1"/>
  <c r="O104" i="7"/>
  <c r="L104" i="7"/>
  <c r="G104" i="7"/>
  <c r="F104" i="7"/>
  <c r="K104" i="7" s="1"/>
  <c r="H86" i="1"/>
  <c r="O87" i="7"/>
  <c r="L87" i="7"/>
  <c r="G87" i="7"/>
  <c r="K87" i="7" s="1"/>
  <c r="F87" i="7"/>
  <c r="H85" i="1"/>
  <c r="O86" i="7"/>
  <c r="L86" i="7"/>
  <c r="K86" i="7"/>
  <c r="G86" i="7"/>
  <c r="F86" i="7"/>
  <c r="H84" i="1"/>
  <c r="G139" i="7"/>
  <c r="F139" i="7"/>
  <c r="K139" i="7" s="1"/>
  <c r="I71" i="1"/>
  <c r="H71" i="1"/>
  <c r="G138" i="7"/>
  <c r="O138" i="7" s="1"/>
  <c r="F138" i="7"/>
  <c r="K138" i="7" s="1"/>
  <c r="H68" i="1"/>
  <c r="G103" i="7"/>
  <c r="O103" i="7" s="1"/>
  <c r="F103" i="7"/>
  <c r="K103" i="7" s="1"/>
  <c r="H67" i="1"/>
  <c r="O101" i="7"/>
  <c r="L101" i="7"/>
  <c r="G101" i="7"/>
  <c r="F101" i="7"/>
  <c r="K101" i="7" s="1"/>
  <c r="H56" i="1"/>
  <c r="G100" i="7"/>
  <c r="O100" i="7" s="1"/>
  <c r="F100" i="7"/>
  <c r="H55" i="1"/>
  <c r="O99" i="7"/>
  <c r="L99" i="7"/>
  <c r="G99" i="7"/>
  <c r="F99" i="7"/>
  <c r="K99" i="7" s="1"/>
  <c r="G98" i="7"/>
  <c r="L98" i="7" s="1"/>
  <c r="F98" i="7"/>
  <c r="K98" i="7" s="1"/>
  <c r="G83" i="7"/>
  <c r="O83" i="7" s="1"/>
  <c r="F83" i="7"/>
  <c r="K83" i="7" s="1"/>
  <c r="H53" i="1"/>
  <c r="M53" i="1" s="1"/>
  <c r="H52" i="1"/>
  <c r="H51" i="1"/>
  <c r="G50" i="1"/>
  <c r="H50" i="1" s="1"/>
  <c r="M50" i="1" s="1"/>
  <c r="O82" i="7"/>
  <c r="G82" i="7"/>
  <c r="L82" i="7" s="1"/>
  <c r="F82" i="7"/>
  <c r="K82" i="7" s="1"/>
  <c r="H49" i="1"/>
  <c r="P103" i="1"/>
  <c r="O52" i="7"/>
  <c r="L52" i="7"/>
  <c r="G52" i="7"/>
  <c r="F52" i="7"/>
  <c r="K52" i="7" s="1"/>
  <c r="H83" i="1"/>
  <c r="G51" i="7"/>
  <c r="O51" i="7" s="1"/>
  <c r="F51" i="7"/>
  <c r="K51" i="7" s="1"/>
  <c r="H82" i="1"/>
  <c r="O85" i="7"/>
  <c r="L85" i="7"/>
  <c r="G85" i="7"/>
  <c r="F85" i="7"/>
  <c r="K85" i="7" s="1"/>
  <c r="U80" i="1"/>
  <c r="T80" i="1"/>
  <c r="S80" i="1"/>
  <c r="O80" i="1"/>
  <c r="N80" i="1"/>
  <c r="K80" i="1"/>
  <c r="G80" i="1"/>
  <c r="H78" i="1"/>
  <c r="G70" i="7"/>
  <c r="O70" i="7" s="1"/>
  <c r="F70" i="7"/>
  <c r="K70" i="7" s="1"/>
  <c r="H77" i="1"/>
  <c r="G50" i="7"/>
  <c r="O50" i="7" s="1"/>
  <c r="F50" i="7"/>
  <c r="K50" i="7" s="1"/>
  <c r="H76" i="1"/>
  <c r="U71" i="8"/>
  <c r="T71" i="8"/>
  <c r="S71" i="8"/>
  <c r="R71" i="8"/>
  <c r="Q71" i="8"/>
  <c r="P71" i="8"/>
  <c r="O71" i="8"/>
  <c r="N71" i="8"/>
  <c r="L71" i="8"/>
  <c r="K71" i="8"/>
  <c r="J71" i="8"/>
  <c r="G71" i="8"/>
  <c r="I67" i="8"/>
  <c r="H67" i="8"/>
  <c r="I63" i="8"/>
  <c r="H63" i="8"/>
  <c r="I60" i="8"/>
  <c r="H60" i="8"/>
  <c r="I56" i="8"/>
  <c r="H56" i="8"/>
  <c r="M56" i="8" s="1"/>
  <c r="I53" i="8"/>
  <c r="H53" i="8"/>
  <c r="I49" i="8"/>
  <c r="H49" i="8"/>
  <c r="M49" i="8" s="1"/>
  <c r="I46" i="8"/>
  <c r="H46" i="8"/>
  <c r="I43" i="8"/>
  <c r="H43" i="8"/>
  <c r="I40" i="8"/>
  <c r="H40" i="8"/>
  <c r="I37" i="8"/>
  <c r="H37" i="8"/>
  <c r="M37" i="8" s="1"/>
  <c r="I33" i="8"/>
  <c r="H33" i="8"/>
  <c r="I30" i="8"/>
  <c r="H30" i="8"/>
  <c r="M30" i="8" s="1"/>
  <c r="I27" i="8"/>
  <c r="H27" i="8"/>
  <c r="I26" i="8"/>
  <c r="H26" i="8"/>
  <c r="U25" i="8"/>
  <c r="U72" i="8" s="1"/>
  <c r="T25" i="8"/>
  <c r="S25" i="8"/>
  <c r="S72" i="8" s="1"/>
  <c r="R25" i="8"/>
  <c r="R72" i="8" s="1"/>
  <c r="Q25" i="8"/>
  <c r="Q72" i="8" s="1"/>
  <c r="P25" i="8"/>
  <c r="P72" i="8" s="1"/>
  <c r="O25" i="8"/>
  <c r="O72" i="8" s="1"/>
  <c r="N25" i="8"/>
  <c r="N72" i="8" s="1"/>
  <c r="L25" i="8"/>
  <c r="L72" i="8" s="1"/>
  <c r="K25" i="8"/>
  <c r="J25" i="8"/>
  <c r="J72" i="8" s="1"/>
  <c r="G25" i="8"/>
  <c r="G72" i="8" s="1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M18" i="8" s="1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M16" i="8" l="1"/>
  <c r="M46" i="8"/>
  <c r="M52" i="1"/>
  <c r="M15" i="8"/>
  <c r="M51" i="1"/>
  <c r="M21" i="8"/>
  <c r="M10" i="8"/>
  <c r="H25" i="8"/>
  <c r="M26" i="8"/>
  <c r="M20" i="8"/>
  <c r="M53" i="8"/>
  <c r="M71" i="1"/>
  <c r="M13" i="8"/>
  <c r="M40" i="8"/>
  <c r="M63" i="8"/>
  <c r="M43" i="8"/>
  <c r="M67" i="8"/>
  <c r="K72" i="8"/>
  <c r="T72" i="8"/>
  <c r="I25" i="8"/>
  <c r="M22" i="8"/>
  <c r="M12" i="8"/>
  <c r="I71" i="8"/>
  <c r="M60" i="8"/>
  <c r="M49" i="1"/>
  <c r="L138" i="7"/>
  <c r="L103" i="7"/>
  <c r="K100" i="7"/>
  <c r="L100" i="7"/>
  <c r="O98" i="7"/>
  <c r="L83" i="7"/>
  <c r="M23" i="8"/>
  <c r="M17" i="8"/>
  <c r="M27" i="8"/>
  <c r="L51" i="7"/>
  <c r="H80" i="1"/>
  <c r="L50" i="7"/>
  <c r="M33" i="8"/>
  <c r="M11" i="8"/>
  <c r="M25" i="8" s="1"/>
  <c r="H71" i="8"/>
  <c r="H72" i="8" s="1"/>
  <c r="I72" i="8" l="1"/>
  <c r="M71" i="8"/>
  <c r="M72" i="8" s="1"/>
  <c r="G69" i="7" l="1"/>
  <c r="O69" i="7" s="1"/>
  <c r="F69" i="7"/>
  <c r="K69" i="7" s="1"/>
  <c r="H66" i="1"/>
  <c r="G68" i="7"/>
  <c r="O68" i="7" s="1"/>
  <c r="F68" i="7"/>
  <c r="K68" i="7" s="1"/>
  <c r="H48" i="1"/>
  <c r="G49" i="7"/>
  <c r="O49" i="7" s="1"/>
  <c r="F49" i="7"/>
  <c r="K49" i="7" s="1"/>
  <c r="H47" i="1"/>
  <c r="K43" i="1"/>
  <c r="G43" i="1"/>
  <c r="H43" i="1" s="1"/>
  <c r="M43" i="1" s="1"/>
  <c r="H44" i="1"/>
  <c r="O65" i="7"/>
  <c r="L65" i="7"/>
  <c r="G65" i="7"/>
  <c r="F65" i="7"/>
  <c r="K65" i="7" s="1"/>
  <c r="G47" i="7"/>
  <c r="O47" i="7" s="1"/>
  <c r="F47" i="7"/>
  <c r="K47" i="7" s="1"/>
  <c r="K40" i="1"/>
  <c r="G40" i="1"/>
  <c r="H40" i="1" s="1"/>
  <c r="M40" i="1" s="1"/>
  <c r="H42" i="1"/>
  <c r="H41" i="1"/>
  <c r="G46" i="7"/>
  <c r="O46" i="7" s="1"/>
  <c r="F46" i="7"/>
  <c r="K46" i="7" s="1"/>
  <c r="H39" i="1"/>
  <c r="N103" i="1"/>
  <c r="F17" i="7"/>
  <c r="G17" i="7"/>
  <c r="H17" i="7"/>
  <c r="I17" i="7"/>
  <c r="J17" i="7"/>
  <c r="K17" i="7"/>
  <c r="E17" i="7"/>
  <c r="G34" i="7"/>
  <c r="O34" i="7" s="1"/>
  <c r="F34" i="7"/>
  <c r="K34" i="7" s="1"/>
  <c r="H38" i="1"/>
  <c r="G33" i="7"/>
  <c r="O33" i="7" s="1"/>
  <c r="F33" i="7"/>
  <c r="K33" i="7" s="1"/>
  <c r="O32" i="7"/>
  <c r="L32" i="7"/>
  <c r="K32" i="7"/>
  <c r="G32" i="7"/>
  <c r="F32" i="7"/>
  <c r="H37" i="1"/>
  <c r="H36" i="1"/>
  <c r="G30" i="7"/>
  <c r="O30" i="7" s="1"/>
  <c r="F30" i="7"/>
  <c r="K30" i="7" s="1"/>
  <c r="G16" i="7"/>
  <c r="O16" i="7" s="1"/>
  <c r="F16" i="7"/>
  <c r="K16" i="7" s="1"/>
  <c r="G81" i="7"/>
  <c r="L81" i="7" s="1"/>
  <c r="F81" i="7"/>
  <c r="O81" i="7" s="1"/>
  <c r="O45" i="7"/>
  <c r="L45" i="7"/>
  <c r="K45" i="7"/>
  <c r="G45" i="7"/>
  <c r="F45" i="7"/>
  <c r="G15" i="7"/>
  <c r="O15" i="7" s="1"/>
  <c r="F15" i="7"/>
  <c r="K15" i="7" s="1"/>
  <c r="H31" i="1"/>
  <c r="H30" i="1"/>
  <c r="H29" i="1"/>
  <c r="G28" i="1"/>
  <c r="O14" i="7"/>
  <c r="L14" i="7"/>
  <c r="K14" i="7"/>
  <c r="G14" i="7"/>
  <c r="F14" i="7"/>
  <c r="H27" i="1"/>
  <c r="M27" i="1" s="1"/>
  <c r="O13" i="7"/>
  <c r="L13" i="7"/>
  <c r="K13" i="7"/>
  <c r="G13" i="7"/>
  <c r="F13" i="7"/>
  <c r="H26" i="1"/>
  <c r="O12" i="7"/>
  <c r="L12" i="7"/>
  <c r="K12" i="7"/>
  <c r="G12" i="7"/>
  <c r="F12" i="7"/>
  <c r="H25" i="1"/>
  <c r="S22" i="1"/>
  <c r="R22" i="1"/>
  <c r="P22" i="1"/>
  <c r="G64" i="7"/>
  <c r="O64" i="7" s="1"/>
  <c r="F64" i="7"/>
  <c r="K64" i="7" s="1"/>
  <c r="G116" i="7"/>
  <c r="L116" i="7" s="1"/>
  <c r="F116" i="7"/>
  <c r="K116" i="7" s="1"/>
  <c r="H20" i="1"/>
  <c r="M20" i="1" s="1"/>
  <c r="G63" i="7"/>
  <c r="O63" i="7" s="1"/>
  <c r="F63" i="7"/>
  <c r="K63" i="7" s="1"/>
  <c r="H19" i="1"/>
  <c r="G29" i="7"/>
  <c r="L29" i="7" s="1"/>
  <c r="F29" i="7"/>
  <c r="K29" i="7" s="1"/>
  <c r="H18" i="1"/>
  <c r="G28" i="7"/>
  <c r="L28" i="7" s="1"/>
  <c r="F28" i="7"/>
  <c r="K28" i="7" s="1"/>
  <c r="H17" i="1"/>
  <c r="G11" i="7"/>
  <c r="O11" i="7" s="1"/>
  <c r="F11" i="7"/>
  <c r="K11" i="7" s="1"/>
  <c r="H16" i="1"/>
  <c r="G133" i="7"/>
  <c r="L133" i="7" s="1"/>
  <c r="F133" i="7"/>
  <c r="K133" i="7" s="1"/>
  <c r="O27" i="7"/>
  <c r="G27" i="7"/>
  <c r="L27" i="7" s="1"/>
  <c r="F27" i="7"/>
  <c r="K27" i="7" s="1"/>
  <c r="G10" i="7"/>
  <c r="L10" i="7" s="1"/>
  <c r="F10" i="7"/>
  <c r="H15" i="1"/>
  <c r="H14" i="1"/>
  <c r="H13" i="1"/>
  <c r="G12" i="1"/>
  <c r="H12" i="1" s="1"/>
  <c r="O9" i="7"/>
  <c r="G9" i="7"/>
  <c r="L9" i="7" s="1"/>
  <c r="F9" i="7"/>
  <c r="K9" i="7" s="1"/>
  <c r="H11" i="1"/>
  <c r="K64" i="1" l="1"/>
  <c r="H28" i="1"/>
  <c r="M28" i="1" s="1"/>
  <c r="M29" i="1"/>
  <c r="M42" i="1"/>
  <c r="M39" i="1"/>
  <c r="M31" i="1"/>
  <c r="M47" i="1"/>
  <c r="M44" i="1"/>
  <c r="M48" i="1"/>
  <c r="M36" i="1"/>
  <c r="L69" i="7"/>
  <c r="L68" i="7"/>
  <c r="L49" i="7"/>
  <c r="M38" i="1"/>
  <c r="L47" i="7"/>
  <c r="M41" i="1"/>
  <c r="G22" i="1"/>
  <c r="H22" i="1"/>
  <c r="L46" i="7"/>
  <c r="M30" i="1"/>
  <c r="M37" i="1"/>
  <c r="L33" i="7"/>
  <c r="L34" i="7"/>
  <c r="L30" i="7"/>
  <c r="L16" i="7"/>
  <c r="L15" i="7"/>
  <c r="K81" i="7"/>
  <c r="K10" i="7"/>
  <c r="O10" i="7"/>
  <c r="L11" i="7"/>
  <c r="L63" i="7"/>
  <c r="L64" i="7"/>
  <c r="O133" i="7"/>
  <c r="O28" i="7"/>
  <c r="O29" i="7"/>
  <c r="O116" i="7"/>
  <c r="M22" i="1" l="1"/>
  <c r="E106" i="7"/>
  <c r="H57" i="1"/>
  <c r="M57" i="1" s="1"/>
  <c r="G32" i="1"/>
  <c r="H46" i="1"/>
  <c r="H45" i="1"/>
  <c r="M46" i="1" l="1"/>
  <c r="M45" i="1"/>
  <c r="H32" i="1" l="1"/>
  <c r="H88" i="7" l="1"/>
  <c r="I88" i="7"/>
  <c r="J88" i="7"/>
  <c r="E88" i="7"/>
  <c r="E35" i="7" l="1"/>
  <c r="H53" i="7" l="1"/>
  <c r="I53" i="7"/>
  <c r="J53" i="7"/>
  <c r="E53" i="7"/>
  <c r="H71" i="7"/>
  <c r="I71" i="7"/>
  <c r="J71" i="7"/>
  <c r="E71" i="7"/>
  <c r="U72" i="1" l="1"/>
  <c r="G117" i="7" l="1"/>
  <c r="L117" i="7" s="1"/>
  <c r="F117" i="7"/>
  <c r="O117" i="7" l="1"/>
  <c r="K117" i="7"/>
  <c r="H58" i="1"/>
  <c r="M58" i="1" s="1"/>
  <c r="H106" i="7"/>
  <c r="I106" i="7"/>
  <c r="J106" i="7"/>
  <c r="G84" i="7"/>
  <c r="L84" i="7" s="1"/>
  <c r="F84" i="7"/>
  <c r="G102" i="7"/>
  <c r="L102" i="7" s="1"/>
  <c r="F102" i="7"/>
  <c r="G67" i="7"/>
  <c r="L67" i="7" s="1"/>
  <c r="F67" i="7"/>
  <c r="G31" i="7"/>
  <c r="L31" i="7" s="1"/>
  <c r="F31" i="7"/>
  <c r="H35" i="1"/>
  <c r="H34" i="1"/>
  <c r="H33" i="1"/>
  <c r="K31" i="7" l="1"/>
  <c r="M34" i="1"/>
  <c r="M33" i="1"/>
  <c r="M35" i="1"/>
  <c r="O102" i="7"/>
  <c r="K102" i="7"/>
  <c r="K84" i="7"/>
  <c r="O67" i="7"/>
  <c r="K67" i="7"/>
  <c r="O31" i="7"/>
  <c r="G66" i="7" l="1"/>
  <c r="L66" i="7" s="1"/>
  <c r="F66" i="7"/>
  <c r="G48" i="7"/>
  <c r="L48" i="7" s="1"/>
  <c r="F48" i="7"/>
  <c r="K48" i="7" l="1"/>
  <c r="K66" i="7"/>
  <c r="O66" i="7"/>
  <c r="O48" i="7"/>
  <c r="J94" i="1" l="1"/>
  <c r="K94" i="1"/>
  <c r="L94" i="1"/>
  <c r="G94" i="1"/>
  <c r="H54" i="1" l="1"/>
  <c r="H64" i="1" s="1"/>
  <c r="E155" i="7" l="1"/>
  <c r="E154" i="7"/>
  <c r="E151" i="7"/>
  <c r="E150" i="7"/>
  <c r="E147" i="7"/>
  <c r="E146" i="7"/>
  <c r="L106" i="7" l="1"/>
  <c r="G88" i="7"/>
  <c r="F88" i="7"/>
  <c r="G106" i="7"/>
  <c r="F106" i="7"/>
  <c r="K88" i="7" l="1"/>
  <c r="F53" i="7"/>
  <c r="G53" i="7"/>
  <c r="K106" i="7"/>
  <c r="K53" i="7" l="1"/>
  <c r="H35" i="7"/>
  <c r="I35" i="7"/>
  <c r="J35" i="7"/>
  <c r="F155" i="7" l="1"/>
  <c r="F154" i="7"/>
  <c r="F151" i="7"/>
  <c r="F147" i="7"/>
  <c r="E124" i="7"/>
  <c r="E107" i="7"/>
  <c r="E89" i="7"/>
  <c r="F71" i="7"/>
  <c r="E54" i="7"/>
  <c r="E18" i="7"/>
  <c r="L71" i="7" l="1"/>
  <c r="G71" i="7"/>
  <c r="L35" i="7"/>
  <c r="E36" i="7"/>
  <c r="E72" i="7" s="1"/>
  <c r="E143" i="7"/>
  <c r="G35" i="7"/>
  <c r="F35" i="7"/>
  <c r="E145" i="7"/>
  <c r="O84" i="7"/>
  <c r="K71" i="7"/>
  <c r="E149" i="7"/>
  <c r="L88" i="7"/>
  <c r="F150" i="7"/>
  <c r="F149" i="7" s="1"/>
  <c r="G149" i="7" s="1"/>
  <c r="F146" i="7"/>
  <c r="F145" i="7" s="1"/>
  <c r="G145" i="7" s="1"/>
  <c r="F153" i="7"/>
  <c r="G153" i="7" s="1"/>
  <c r="E153" i="7"/>
  <c r="L53" i="7" l="1"/>
  <c r="L17" i="7"/>
  <c r="K35" i="7"/>
  <c r="G147" i="7"/>
  <c r="G146" i="7"/>
  <c r="G155" i="7"/>
  <c r="G150" i="7"/>
  <c r="G151" i="7"/>
  <c r="G154" i="7"/>
  <c r="I94" i="1" l="1"/>
  <c r="Q94" i="1" l="1"/>
  <c r="O94" i="1"/>
  <c r="N94" i="1"/>
  <c r="H94" i="1"/>
  <c r="T72" i="1"/>
  <c r="S72" i="1"/>
  <c r="R72" i="1"/>
  <c r="Q72" i="1"/>
  <c r="P72" i="1"/>
  <c r="O72" i="1"/>
  <c r="N72" i="1"/>
  <c r="L72" i="1"/>
  <c r="K72" i="1"/>
  <c r="J72" i="1"/>
  <c r="G72" i="1"/>
  <c r="H72" i="1"/>
  <c r="T69" i="1"/>
  <c r="R69" i="1"/>
  <c r="P69" i="1"/>
  <c r="O69" i="1"/>
  <c r="N69" i="1"/>
  <c r="G69" i="1"/>
  <c r="G73" i="1" l="1"/>
  <c r="L95" i="1"/>
  <c r="J73" i="1"/>
  <c r="L73" i="1"/>
  <c r="K73" i="1"/>
  <c r="K95" i="1"/>
  <c r="O95" i="1"/>
  <c r="G95" i="1"/>
  <c r="M72" i="1"/>
  <c r="M94" i="1"/>
  <c r="J95" i="1"/>
  <c r="I72" i="1"/>
  <c r="N95" i="1"/>
  <c r="H69" i="1"/>
  <c r="G96" i="1" l="1"/>
  <c r="T102" i="1" s="1"/>
  <c r="I73" i="1"/>
  <c r="H95" i="1"/>
  <c r="H73" i="1"/>
  <c r="H96" i="1" s="1"/>
  <c r="J96" i="1"/>
  <c r="L96" i="1"/>
  <c r="K96" i="1"/>
  <c r="I95" i="1"/>
  <c r="M73" i="1" l="1"/>
  <c r="I96" i="1"/>
  <c r="M95" i="1"/>
  <c r="P102" i="1"/>
  <c r="M96" i="1" l="1"/>
  <c r="N97" i="1"/>
  <c r="O97" i="1"/>
  <c r="R97" i="1"/>
  <c r="P97" i="1"/>
  <c r="T97" i="1"/>
  <c r="S97" i="1"/>
  <c r="Q97" i="1"/>
</calcChain>
</file>

<file path=xl/sharedStrings.xml><?xml version="1.0" encoding="utf-8"?>
<sst xmlns="http://schemas.openxmlformats.org/spreadsheetml/2006/main" count="1502" uniqueCount="401">
  <si>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</si>
  <si>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</si>
  <si>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</si>
  <si>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</si>
  <si>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</si>
  <si>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</si>
  <si>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</si>
  <si>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</si>
  <si>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</si>
  <si>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</si>
  <si>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</si>
  <si>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</si>
  <si>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</si>
  <si>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</si>
  <si>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</si>
  <si>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</si>
  <si>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</si>
  <si>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</si>
  <si>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</si>
  <si>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</si>
  <si>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</si>
  <si>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</si>
  <si>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</si>
  <si>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</si>
  <si>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</si>
  <si>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</si>
  <si>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</si>
  <si>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</si>
  <si>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</si>
  <si>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</si>
  <si>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</si>
  <si>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</si>
  <si>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</si>
  <si>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</si>
  <si>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</si>
  <si>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</si>
  <si>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</si>
  <si>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</si>
  <si>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</si>
  <si>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</si>
  <si>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1.2.2</t>
  </si>
  <si>
    <t>1.2.3</t>
  </si>
  <si>
    <t>1.2.4</t>
  </si>
  <si>
    <t>1.2.6</t>
  </si>
  <si>
    <t>1.2.7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</si>
  <si>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</si>
  <si>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</si>
  <si>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</si>
  <si>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</si>
  <si>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</si>
  <si>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</si>
  <si>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</si>
  <si>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</si>
  <si>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</si>
  <si>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</si>
  <si>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</si>
  <si>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</si>
  <si>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Разом п.1.2:</t>
  </si>
  <si>
    <t>1.3. Практична підготовка</t>
  </si>
  <si>
    <t>1.3.1</t>
  </si>
  <si>
    <t>1.3.2</t>
  </si>
  <si>
    <t>1.3.3</t>
  </si>
  <si>
    <t xml:space="preserve">Виробнича (тренерська) практика 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</si>
  <si>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</si>
  <si>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</si>
  <si>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</si>
  <si>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</si>
  <si>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</si>
  <si>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</si>
  <si>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</si>
  <si>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</si>
  <si>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</si>
  <si>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</si>
  <si>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</si>
  <si>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</si>
  <si>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</si>
  <si>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</si>
  <si>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</si>
  <si>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</si>
  <si>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</si>
  <si>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</si>
  <si>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</si>
  <si>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</si>
  <si>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</si>
  <si>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</si>
  <si>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</si>
  <si>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</si>
  <si>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</si>
  <si>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</si>
  <si>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</si>
  <si>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</si>
  <si>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</si>
  <si>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</si>
  <si>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</si>
  <si>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</si>
  <si>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</si>
  <si>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</si>
  <si>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</si>
  <si>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</si>
  <si>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</si>
  <si>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</si>
  <si>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</si>
  <si>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</si>
  <si>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</si>
  <si>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</si>
  <si>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</si>
  <si>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</si>
  <si>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</si>
  <si>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</si>
  <si>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</si>
  <si>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</si>
  <si>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</si>
  <si>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</si>
  <si>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</si>
  <si>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</si>
  <si>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</si>
  <si>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</si>
  <si>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</si>
  <si>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</si>
  <si>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</si>
  <si>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</si>
  <si>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</si>
  <si>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</si>
  <si>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</si>
  <si>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</si>
  <si>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</si>
  <si>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</si>
  <si>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</si>
  <si>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</si>
  <si>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</si>
  <si>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</si>
  <si>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</si>
  <si>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</si>
  <si>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</si>
  <si>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</si>
  <si>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</si>
  <si>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</si>
  <si>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</si>
  <si>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</si>
  <si>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</si>
  <si>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</si>
  <si>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А</t>
  </si>
  <si>
    <t>Комплексний кваліфікаційний екзамен зі спеціальності</t>
  </si>
  <si>
    <t>І . ГРАФІК ОСВІТНЬОГО ПРОЦЕСУ</t>
  </si>
  <si>
    <t>Атест.</t>
  </si>
  <si>
    <t>№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</si>
  <si>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</si>
  <si>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</si>
  <si>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</si>
  <si>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</si>
  <si>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</si>
  <si>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</si>
  <si>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</si>
  <si>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</si>
  <si>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</si>
  <si>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</si>
  <si>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</si>
  <si>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</si>
  <si>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</si>
  <si>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</si>
  <si>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</si>
  <si>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</si>
  <si>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</si>
  <si>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</si>
  <si>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</si>
  <si>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</si>
  <si>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</si>
  <si>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</si>
  <si>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1.2.5.1</t>
  </si>
  <si>
    <t>1.2.5.2</t>
  </si>
  <si>
    <t xml:space="preserve"> IV.  АТЕСТАЦІЯ</t>
  </si>
  <si>
    <t>Гарант освітньої програми</t>
  </si>
  <si>
    <t>Іноземна мова</t>
  </si>
  <si>
    <t>Підвищення спортивної майстерності з обраного виду спорту</t>
  </si>
  <si>
    <t>Організація і методика туризму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</si>
  <si>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</si>
  <si>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</si>
  <si>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</si>
  <si>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</si>
  <si>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</si>
  <si>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</si>
  <si>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</si>
  <si>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</si>
  <si>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</si>
  <si>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</si>
  <si>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</si>
  <si>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</si>
  <si>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</si>
  <si>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</si>
  <si>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</si>
  <si>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</si>
  <si>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</si>
  <si>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</si>
  <si>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МП</t>
  </si>
  <si>
    <t>І</t>
  </si>
  <si>
    <t>КІТ</t>
  </si>
  <si>
    <t>ФВС</t>
  </si>
  <si>
    <t>В</t>
  </si>
  <si>
    <t>контроль</t>
  </si>
  <si>
    <t>2 семестр 18 тижнів</t>
  </si>
  <si>
    <t>Основи наукових досліджень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</si>
  <si>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</si>
  <si>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</si>
  <si>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</si>
  <si>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</si>
  <si>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</si>
  <si>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17 тижнів</t>
  </si>
  <si>
    <t>Загальні дисципліни</t>
  </si>
  <si>
    <t>Професійно орієнтовані</t>
  </si>
  <si>
    <t xml:space="preserve">Іноземна мова / Технології психічної саморегуляції та взаємодії / Етика та естетика / Соціологія </t>
  </si>
  <si>
    <t>Теорія і методика викладання гімнастики</t>
  </si>
  <si>
    <t>Теорія і методика викладання силових видів спорту</t>
  </si>
  <si>
    <t>Теорія і методика викладання спортивних ігор</t>
  </si>
  <si>
    <t>Теорія і методика викладання легкої атлетики</t>
  </si>
  <si>
    <t>Практикум зі спортивної гімнастики</t>
  </si>
  <si>
    <t>Теорія і методика викладання лижних видів спорту</t>
  </si>
  <si>
    <t>Фітнес-технології</t>
  </si>
  <si>
    <t>Практикум з баскетболу</t>
  </si>
  <si>
    <t>Практикум зі спортивної акробатики</t>
  </si>
  <si>
    <t>Практикум з волейболу</t>
  </si>
  <si>
    <t>Практикум з лижних видів спорту</t>
  </si>
  <si>
    <t>Практикум з фітнесу</t>
  </si>
  <si>
    <t>Практикум з плавання</t>
  </si>
  <si>
    <t>Практикум з легкої атлетики</t>
  </si>
  <si>
    <t>Практикум з важкої атлетики</t>
  </si>
  <si>
    <t>Теорія і методика викладання спортивних єдиноборств</t>
  </si>
  <si>
    <t>Практикум з пауерліфтингу</t>
  </si>
  <si>
    <t>Теорія і методика викладання настільного тенісу</t>
  </si>
  <si>
    <t>Теорія і методика викладання бадмінтону</t>
  </si>
  <si>
    <t>Практикум з футзалу</t>
  </si>
  <si>
    <t>Практикум з футболу</t>
  </si>
  <si>
    <t>Спортивне харчування</t>
  </si>
  <si>
    <t>Основи фізичної терапії</t>
  </si>
  <si>
    <t>Основи загального і спортивного масажу</t>
  </si>
  <si>
    <t>Теорія і методика викладання тенісу</t>
  </si>
  <si>
    <t>Спортивна педагогіка</t>
  </si>
  <si>
    <t>Загальна і спортивна психологія</t>
  </si>
  <si>
    <t>1.2.4.1</t>
  </si>
  <si>
    <t>1.2.4.2</t>
  </si>
  <si>
    <t>1.2.4.3</t>
  </si>
  <si>
    <t>1.2.5</t>
  </si>
  <si>
    <t>1.2.8</t>
  </si>
  <si>
    <t>Виробнича (тренерська) практика</t>
  </si>
  <si>
    <t>2.2.1</t>
  </si>
  <si>
    <t>1.2.13</t>
  </si>
  <si>
    <t>Гігієна фізичної культури і спорту</t>
  </si>
  <si>
    <t>Практикум зі спортивної акробатики / Практикум з волейболу / Практикум з футболу</t>
  </si>
  <si>
    <t>1.2.21</t>
  </si>
  <si>
    <t>1.2.22</t>
  </si>
  <si>
    <t>1.2.23</t>
  </si>
  <si>
    <t>1.2.24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</si>
  <si>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</si>
  <si>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</si>
  <si>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</si>
  <si>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Діагностика і моніторинг стану здоров'я спортсменів</t>
  </si>
  <si>
    <t>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</si>
  <si>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</si>
  <si>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</si>
  <si>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</si>
  <si>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</si>
  <si>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</si>
  <si>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</si>
  <si>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Практикум зі спортивних єдиноборств</t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</si>
  <si>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А Освіта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</si>
  <si>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А7 Фізична культура і спорт</t>
    </r>
  </si>
  <si>
    <t>1.1.8</t>
  </si>
  <si>
    <t>4д</t>
  </si>
  <si>
    <t>Вступ до спеціальності. Ознайомча практика</t>
  </si>
  <si>
    <t>1.1.2.1</t>
  </si>
  <si>
    <t>1.1.2.2</t>
  </si>
  <si>
    <t xml:space="preserve">Новітні інформаційні технології (за професійним спрямуванням) </t>
  </si>
  <si>
    <t>Новітні інформаційні технології (за професійним спрямуванням)</t>
  </si>
  <si>
    <t>Іноземна мова / Екологія / Політологія / Правознавство</t>
  </si>
  <si>
    <t>6д</t>
  </si>
  <si>
    <t>8д</t>
  </si>
  <si>
    <t>Біомеханіка</t>
  </si>
  <si>
    <t>Зд</t>
  </si>
  <si>
    <t>2.2.11</t>
  </si>
  <si>
    <t>2.2.12</t>
  </si>
  <si>
    <t xml:space="preserve">Основи педагогічної майстерності </t>
  </si>
  <si>
    <t>Спортивна метрологія</t>
  </si>
  <si>
    <t>Неолімпійський спорт</t>
  </si>
  <si>
    <t>Основи фізкультурно-спортивної реабілітації</t>
  </si>
  <si>
    <t>Основи фізичної терапії / Гігієна фізичної культури і спорту / Теорія спортивного відбору</t>
  </si>
  <si>
    <t>Виробнича практика з фізкультурно-спортивної реабілітації</t>
  </si>
  <si>
    <t>Фізкультурно-спортивна реабілітація при різних нозологіях</t>
  </si>
  <si>
    <t>Фізкультурно-спортивна реабілітація при різних нозологіях (курс. роб.)</t>
  </si>
  <si>
    <t>1.2.12.1</t>
  </si>
  <si>
    <t>1.2.12.2</t>
  </si>
  <si>
    <t>1.2.16.1</t>
  </si>
  <si>
    <t>1.2.16.2</t>
  </si>
  <si>
    <t>1.2.25</t>
  </si>
  <si>
    <t>1.2.26</t>
  </si>
  <si>
    <t>Фізкультурно-спортивна реабілітація військовослужбовців</t>
  </si>
  <si>
    <t>Нетрадиційні методи у фізкультурно спортивній реабілітації</t>
  </si>
  <si>
    <t>Реабілітаційні аспекти плавання та аквааеробіка</t>
  </si>
  <si>
    <t>Теорія і методика викладання лижних видів спорту / Реабілітаційні аспекти плавання та аквааеробіка / Фітнес-технології / Теорія і методика викладання спортивних єдиноборств</t>
  </si>
  <si>
    <t>Оздоровчий фітнес та рекреація</t>
  </si>
  <si>
    <t>Теорія і методика рекреаційних ігор</t>
  </si>
  <si>
    <t>Теорія і методика викладання бадмінтону / Оздоровчий фітнес та рекреація / Теорія і методика рекреаційних ігор / Теорія і методика викладання тенісу</t>
  </si>
  <si>
    <t>Інноваційні технології у фізкультурно спортивній реабілітації</t>
  </si>
  <si>
    <t>Профілактика та реабілітація травматизму у фіз. культурі і спорті</t>
  </si>
  <si>
    <t>Лікувальна фізкультура при різних відхиленнях стану здоров'я</t>
  </si>
  <si>
    <t>Основи педагогічної майстерності / Лікувальна фізкультура при різних відхиленнях стану здоров'я / Теорія і методика дитячо-юнацького спорту  / Неолімпійський спорт</t>
  </si>
  <si>
    <t>Практикум з лижних видів спорту / Практикум з фітнесу / Практикум зі спортивних єдиноборств</t>
  </si>
  <si>
    <t>Теорія і методика викладання настільного тенісу /Теорія і методика викладання силових видів спорту / Рухливі ігри і методика викладання</t>
  </si>
  <si>
    <t>Історія фізичної культури і спорту / Спортивне харчування / Інноваційні технології у фізкультурно спортивній реабілітації</t>
  </si>
  <si>
    <t>Практикум з важкої атлетики / Практикум з плавання / Практикум з пауерліфтингу / Практикум з футзалу</t>
  </si>
  <si>
    <t>МСН</t>
  </si>
  <si>
    <t>1.1.2.3</t>
  </si>
  <si>
    <t>ХБД</t>
  </si>
  <si>
    <t>Основи національного спротиву*</t>
  </si>
  <si>
    <t>* Для осіб, які відповідно до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</si>
  <si>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 xml:space="preserve">                         Теорія і методика викладання спортивних ігор (баскетбол)</t>
  </si>
  <si>
    <t xml:space="preserve">                         Теорія і методика викладання спортивних ігор (волейбол)</t>
  </si>
  <si>
    <t xml:space="preserve">                         Теорія і методика викладання спортивних ігор (футбол)</t>
  </si>
  <si>
    <t>1.2.11.1</t>
  </si>
  <si>
    <t>1.2.11.2</t>
  </si>
  <si>
    <t>1.2.12.3</t>
  </si>
  <si>
    <t>ІТПМ</t>
  </si>
  <si>
    <t>Національна ідентичність</t>
  </si>
  <si>
    <t>Коституційне право України</t>
  </si>
  <si>
    <t>Вибіркова дисципліна 3 семестру</t>
  </si>
  <si>
    <t>Вибіркова дисципліна 4 семестру</t>
  </si>
  <si>
    <t>Вибіркова дисципліна 5 семестру</t>
  </si>
  <si>
    <t>Вибіркова дисципліна 3 семестру №1</t>
  </si>
  <si>
    <t>Вибіркова дисципліна 3 семестру №2</t>
  </si>
  <si>
    <t>1.2.16.3</t>
  </si>
  <si>
    <t>Вибіркова дисципліна 5 семестру №1</t>
  </si>
  <si>
    <t>Вибіркова дисципліна 5 семестру №2</t>
  </si>
  <si>
    <t>Вибіркова дисципліна 6 семестру №1</t>
  </si>
  <si>
    <t>Вибіркова дисципліна 6 семестру №2</t>
  </si>
  <si>
    <t>Практикум зі спортивної гімнастики / Практикум з баскетболу / Практикум з легкої атлетики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</si>
  <si>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</si>
  <si>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</si>
  <si>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</si>
  <si>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>Вибіркова дисципліна 7 семестру №4</t>
  </si>
  <si>
    <t>Профілактика та реабілітація травматизму у фіз. культурі і спорті / Організація спортивно-масової роботи / Організаційно-правові основи фізичної культури і спорту</t>
  </si>
  <si>
    <t>Вибіркова дисципліна 8 семестру №1</t>
  </si>
  <si>
    <t>Вибіркова дисципліна 8 семестру №2</t>
  </si>
  <si>
    <t>Спортивна метрологія / Нетрадиційні методи у фізкультурно спортивній реабілітації / Організація і методика туризму / Фізкультурно-спортивна реабілітація військовослужбовців</t>
  </si>
  <si>
    <t>В.о. ректора ________________________</t>
  </si>
  <si>
    <t>(Томашевський Р.С.)</t>
  </si>
  <si>
    <t>На базі повної загальної середньої освіти</t>
  </si>
  <si>
    <t xml:space="preserve">Позначення: Т – теоретичне навчання; З - заліковий тиждень; С – екзаменаційна сесія; П – практика; Т/П - теоретичне навчання / практика; К – канікули; А –  атестація </t>
  </si>
  <si>
    <t>Екзаменаційна сесія</t>
  </si>
  <si>
    <t>Виконання кваліфікаційної роботи</t>
  </si>
  <si>
    <t>Форма  атестації (екзамен, кваліфікаційна робота)</t>
  </si>
  <si>
    <t>108 год.*</t>
  </si>
  <si>
    <t>102 год.*</t>
  </si>
  <si>
    <t>318 год.*</t>
  </si>
  <si>
    <t>* - 1 доба на тиждень навчального семестру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</si>
  <si>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Фізкультурно-спортивна реабілітація</t>
    </r>
  </si>
  <si>
    <t>Виробнича практика з ФСР</t>
  </si>
  <si>
    <t>Кваліфікація: бакалавр з фізичної культури і спорту</t>
  </si>
  <si>
    <t>4/0</t>
  </si>
  <si>
    <t>8/0</t>
  </si>
  <si>
    <t>4/4</t>
  </si>
  <si>
    <t>12/4</t>
  </si>
  <si>
    <t>0/4</t>
  </si>
  <si>
    <t>* Здобувачі звільнені від вивчення дисципліни згідно з ч. 8 ст. 6-2 Закону України № 4826-IX</t>
  </si>
  <si>
    <t>24/4</t>
  </si>
  <si>
    <t>12/0</t>
  </si>
  <si>
    <t>20/16</t>
  </si>
  <si>
    <t>44/20</t>
  </si>
  <si>
    <t>36/4</t>
  </si>
  <si>
    <t>48/4</t>
  </si>
  <si>
    <t>40/0</t>
  </si>
  <si>
    <t>8/8</t>
  </si>
  <si>
    <t>28/0</t>
  </si>
  <si>
    <t>32/0</t>
  </si>
  <si>
    <t>12/8</t>
  </si>
  <si>
    <t>24/0</t>
  </si>
  <si>
    <t>16/0</t>
  </si>
  <si>
    <t>20/0</t>
  </si>
  <si>
    <t>44/0</t>
  </si>
  <si>
    <t>36/0</t>
  </si>
  <si>
    <t>52/0</t>
  </si>
  <si>
    <t>52/8</t>
  </si>
  <si>
    <t>20/4</t>
  </si>
  <si>
    <t>52/4</t>
  </si>
  <si>
    <t>Вибіркова дисципліна для заміщення дисципліни "Основи національного спротиву" згідно з ч. 8 ст. 6-2 Закону № 4826-IX</t>
  </si>
  <si>
    <t>Директор ЦДЗО</t>
  </si>
  <si>
    <t>М.М. Федоров</t>
  </si>
  <si>
    <t>"       "              2026 р.</t>
  </si>
  <si>
    <t>Ректор ________________________</t>
  </si>
  <si>
    <t>Срок навчання - 3 роки 10 місяців</t>
  </si>
  <si>
    <t>На основі повної загальної середньої освіти</t>
  </si>
  <si>
    <t>Н</t>
  </si>
  <si>
    <t>Н/П</t>
  </si>
  <si>
    <t>С/П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</si>
  <si>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</si>
  <si>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</si>
  <si>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</si>
  <si>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</si>
  <si>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</si>
  <si>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</si>
  <si>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</si>
  <si>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</si>
  <si>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Кваліфік. робота бакалавра</t>
  </si>
  <si>
    <t>Форма атестації (екзамен, кваліф.робота)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</si>
</sst>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;\-* #,##0_-;\ &quot;&quot;_-;_-@"/>
    <numFmt numFmtId="172" formatCode="#,##0.0;\-* #,##0.0_-;\ &quot;&quot;_-;_-@"/>
  </numFmts>
  <fonts count="53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51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7" fillId="0" borderId="0" applyFont="0" applyFill="0" applyBorder="0" applyAlignment="0" applyProtection="0"/>
    <xf numFmtId="0" fontId="47" fillId="0" borderId="0"/>
    <xf numFmtId="0" fontId="3" fillId="0" borderId="0"/>
  </cellStyleXfs>
  <cellXfs count="1095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168" fontId="5" fillId="0" borderId="33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68" fontId="5" fillId="0" borderId="45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68" fontId="5" fillId="0" borderId="66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40" xfId="37" applyNumberFormat="1" applyFont="1" applyFill="1" applyBorder="1" applyAlignment="1" applyProtection="1">
      <alignment horizontal="center" vertical="center"/>
    </xf>
    <xf numFmtId="1" fontId="5" fillId="0" borderId="65" xfId="37" applyNumberFormat="1" applyFont="1" applyFill="1" applyBorder="1" applyAlignment="1" applyProtection="1">
      <alignment horizontal="center" vertical="center"/>
    </xf>
    <xf numFmtId="1" fontId="5" fillId="0" borderId="67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6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4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49" fontId="5" fillId="0" borderId="62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168" fontId="5" fillId="24" borderId="33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0" fontId="4" fillId="24" borderId="33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0" xfId="0" applyFont="1" applyFill="1" applyBorder="1" applyAlignment="1">
      <alignment horizontal="center" vertical="center" wrapText="1"/>
    </xf>
    <xf numFmtId="0" fontId="5" fillId="24" borderId="68" xfId="0" applyFont="1" applyFill="1" applyBorder="1" applyAlignment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0" fontId="5" fillId="24" borderId="45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0" fillId="0" borderId="89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/>
    </xf>
    <xf numFmtId="0" fontId="30" fillId="0" borderId="91" xfId="37" applyFont="1" applyFill="1" applyBorder="1" applyAlignment="1">
      <alignment horizontal="center" vertical="center"/>
    </xf>
    <xf numFmtId="0" fontId="30" fillId="0" borderId="71" xfId="37" applyFont="1" applyFill="1" applyBorder="1" applyAlignment="1">
      <alignment horizontal="center" vertical="center"/>
    </xf>
    <xf numFmtId="0" fontId="30" fillId="0" borderId="72" xfId="37" applyFont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90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29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/>
    </xf>
    <xf numFmtId="0" fontId="30" fillId="0" borderId="28" xfId="37" applyFont="1" applyFill="1" applyBorder="1" applyAlignment="1">
      <alignment horizontal="center" vertical="center"/>
    </xf>
    <xf numFmtId="0" fontId="30" fillId="0" borderId="29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30" fillId="0" borderId="55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48" xfId="37" applyFont="1" applyBorder="1" applyAlignment="1">
      <alignment horizontal="center" vertical="center"/>
    </xf>
    <xf numFmtId="0" fontId="30" fillId="0" borderId="57" xfId="37" applyFont="1" applyBorder="1" applyAlignment="1">
      <alignment horizontal="center" vertical="center"/>
    </xf>
    <xf numFmtId="0" fontId="30" fillId="0" borderId="51" xfId="39" applyFont="1" applyBorder="1" applyAlignment="1">
      <alignment horizontal="center" vertical="center"/>
    </xf>
    <xf numFmtId="0" fontId="30" fillId="0" borderId="48" xfId="39" applyFont="1" applyBorder="1" applyAlignment="1">
      <alignment horizontal="center" vertical="center"/>
    </xf>
    <xf numFmtId="0" fontId="30" fillId="0" borderId="55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" fontId="5" fillId="0" borderId="60" xfId="37" applyNumberFormat="1" applyFont="1" applyFill="1" applyBorder="1" applyAlignment="1" applyProtection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8" fillId="0" borderId="0" xfId="0" applyFont="1" applyFill="1"/>
    <xf numFmtId="0" fontId="4" fillId="0" borderId="2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0" fontId="0" fillId="0" borderId="0" xfId="0" applyFill="1" applyAlignment="1"/>
    <xf numFmtId="0" fontId="5" fillId="0" borderId="24" xfId="0" applyNumberFormat="1" applyFont="1" applyFill="1" applyBorder="1" applyAlignment="1" applyProtection="1">
      <alignment horizontal="center" vertical="center"/>
    </xf>
    <xf numFmtId="0" fontId="48" fillId="0" borderId="24" xfId="0" applyNumberFormat="1" applyFont="1" applyFill="1" applyBorder="1" applyAlignment="1">
      <alignment horizont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8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0" fontId="8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/>
    <xf numFmtId="0" fontId="48" fillId="0" borderId="0" xfId="0" applyNumberFormat="1" applyFont="1" applyFill="1"/>
    <xf numFmtId="0" fontId="0" fillId="0" borderId="0" xfId="0" applyNumberFormat="1" applyFill="1"/>
    <xf numFmtId="0" fontId="10" fillId="0" borderId="0" xfId="0" applyNumberFormat="1" applyFont="1" applyFill="1"/>
    <xf numFmtId="1" fontId="5" fillId="0" borderId="15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1" fontId="5" fillId="0" borderId="67" xfId="4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0" xfId="37" applyFont="1" applyFill="1" applyAlignment="1">
      <alignment horizontal="center" wrapText="1"/>
    </xf>
    <xf numFmtId="0" fontId="4" fillId="0" borderId="0" xfId="37" applyFont="1" applyFill="1"/>
    <xf numFmtId="0" fontId="4" fillId="0" borderId="0" xfId="37" applyFont="1" applyFill="1" applyBorder="1"/>
    <xf numFmtId="0" fontId="30" fillId="0" borderId="90" xfId="37" applyFont="1" applyFill="1" applyBorder="1" applyAlignment="1">
      <alignment horizontal="center" vertical="center"/>
    </xf>
    <xf numFmtId="168" fontId="5" fillId="0" borderId="126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>
      <alignment horizontal="center" vertical="center" wrapText="1"/>
    </xf>
    <xf numFmtId="1" fontId="5" fillId="0" borderId="33" xfId="37" applyNumberFormat="1" applyFont="1" applyFill="1" applyBorder="1" applyAlignment="1" applyProtection="1">
      <alignment horizontal="center" vertical="center"/>
    </xf>
    <xf numFmtId="168" fontId="5" fillId="24" borderId="33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6" xfId="37" applyNumberFormat="1" applyFont="1" applyFill="1" applyBorder="1" applyAlignment="1">
      <alignment horizontal="left" vertical="center" wrapText="1"/>
    </xf>
    <xf numFmtId="49" fontId="5" fillId="0" borderId="33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4" xfId="37" applyFont="1" applyFill="1" applyBorder="1" applyAlignment="1">
      <alignment horizontal="center" vertic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4" xfId="37" applyNumberFormat="1" applyFont="1" applyFill="1" applyBorder="1" applyAlignment="1">
      <alignment horizontal="center" vertical="center" wrapText="1"/>
    </xf>
    <xf numFmtId="165" fontId="5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4" fillId="0" borderId="34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13" xfId="37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168" fontId="4" fillId="0" borderId="24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/>
    </xf>
    <xf numFmtId="49" fontId="5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0" fontId="4" fillId="0" borderId="34" xfId="37" applyNumberFormat="1" applyFont="1" applyFill="1" applyBorder="1" applyAlignment="1">
      <alignment horizontal="center" vertical="center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8" fontId="5" fillId="0" borderId="16" xfId="37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5" fillId="0" borderId="20" xfId="37" applyNumberFormat="1" applyFont="1" applyFill="1" applyBorder="1" applyAlignment="1">
      <alignment horizontal="center" vertical="center" wrapText="1"/>
    </xf>
    <xf numFmtId="49" fontId="4" fillId="0" borderId="16" xfId="37" applyNumberFormat="1" applyFont="1" applyFill="1" applyBorder="1" applyAlignment="1">
      <alignment horizontal="right" vertical="center" wrapText="1"/>
    </xf>
    <xf numFmtId="168" fontId="4" fillId="0" borderId="16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165" fontId="4" fillId="0" borderId="20" xfId="37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wrapText="1"/>
    </xf>
    <xf numFmtId="168" fontId="4" fillId="0" borderId="38" xfId="37" applyNumberFormat="1" applyFont="1" applyFill="1" applyBorder="1" applyAlignment="1" applyProtection="1">
      <alignment horizontal="center" vertical="center"/>
    </xf>
    <xf numFmtId="0" fontId="4" fillId="0" borderId="38" xfId="37" applyFont="1" applyFill="1" applyBorder="1" applyAlignment="1">
      <alignment horizontal="center" vertical="center" wrapText="1"/>
    </xf>
    <xf numFmtId="165" fontId="4" fillId="0" borderId="38" xfId="37" applyNumberFormat="1" applyFont="1" applyFill="1" applyBorder="1" applyAlignment="1">
      <alignment horizontal="center" vertical="center" wrapText="1"/>
    </xf>
    <xf numFmtId="168" fontId="4" fillId="0" borderId="48" xfId="37" applyNumberFormat="1" applyFont="1" applyFill="1" applyBorder="1" applyAlignment="1" applyProtection="1">
      <alignment horizontal="center" vertical="center"/>
    </xf>
    <xf numFmtId="0" fontId="4" fillId="0" borderId="48" xfId="37" applyFont="1" applyFill="1" applyBorder="1" applyAlignment="1">
      <alignment horizontal="center" vertical="center" wrapText="1"/>
    </xf>
    <xf numFmtId="165" fontId="4" fillId="0" borderId="48" xfId="37" applyNumberFormat="1" applyFont="1" applyFill="1" applyBorder="1" applyAlignment="1">
      <alignment horizontal="center" vertical="center" wrapText="1"/>
    </xf>
    <xf numFmtId="0" fontId="4" fillId="0" borderId="33" xfId="37" applyNumberFormat="1" applyFont="1" applyFill="1" applyBorder="1" applyAlignment="1" applyProtection="1">
      <alignment horizontal="left" vertical="center"/>
    </xf>
    <xf numFmtId="49" fontId="5" fillId="0" borderId="33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4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>
      <alignment horizontal="center" vertical="center"/>
    </xf>
    <xf numFmtId="0" fontId="5" fillId="0" borderId="34" xfId="37" applyNumberFormat="1" applyFont="1" applyFill="1" applyBorder="1" applyAlignment="1">
      <alignment horizontal="center" vertical="center"/>
    </xf>
    <xf numFmtId="0" fontId="4" fillId="0" borderId="34" xfId="37" applyNumberFormat="1" applyFont="1" applyFill="1" applyBorder="1" applyAlignment="1">
      <alignment horizontal="center" vertical="center" wrapText="1"/>
    </xf>
    <xf numFmtId="1" fontId="4" fillId="0" borderId="48" xfId="37" applyNumberFormat="1" applyFont="1" applyFill="1" applyBorder="1" applyAlignment="1">
      <alignment horizontal="center" vertical="center"/>
    </xf>
    <xf numFmtId="0" fontId="4" fillId="0" borderId="48" xfId="37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0" fontId="4" fillId="0" borderId="33" xfId="37" applyNumberFormat="1" applyFont="1" applyFill="1" applyBorder="1" applyAlignment="1">
      <alignment horizontal="left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42" xfId="37" applyNumberFormat="1" applyFont="1" applyFill="1" applyBorder="1" applyAlignment="1">
      <alignment horizontal="center" vertical="center"/>
    </xf>
    <xf numFmtId="169" fontId="4" fillId="0" borderId="12" xfId="37" applyNumberFormat="1" applyFont="1" applyFill="1" applyBorder="1" applyAlignment="1" applyProtection="1">
      <alignment horizontal="center" vertical="center"/>
    </xf>
    <xf numFmtId="49" fontId="4" fillId="0" borderId="34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0" fontId="5" fillId="0" borderId="41" xfId="37" applyFont="1" applyFill="1" applyBorder="1" applyAlignment="1">
      <alignment horizontal="center" vertical="center" wrapText="1"/>
    </xf>
    <xf numFmtId="165" fontId="5" fillId="0" borderId="42" xfId="37" applyNumberFormat="1" applyFont="1" applyFill="1" applyBorder="1" applyAlignment="1">
      <alignment horizontal="center" vertical="center" wrapText="1"/>
    </xf>
    <xf numFmtId="165" fontId="5" fillId="0" borderId="43" xfId="37" applyNumberFormat="1" applyFont="1" applyFill="1" applyBorder="1" applyAlignment="1">
      <alignment horizontal="center" vertical="center" wrapText="1"/>
    </xf>
    <xf numFmtId="1" fontId="4" fillId="0" borderId="48" xfId="37" applyNumberFormat="1" applyFont="1" applyFill="1" applyBorder="1" applyAlignment="1" applyProtection="1">
      <alignment horizontal="center" vertical="center"/>
    </xf>
    <xf numFmtId="0" fontId="48" fillId="25" borderId="24" xfId="0" applyFont="1" applyFill="1" applyBorder="1" applyAlignment="1">
      <alignment horizontal="center" vertical="center"/>
    </xf>
    <xf numFmtId="49" fontId="4" fillId="0" borderId="33" xfId="37" applyNumberFormat="1" applyFont="1" applyFill="1" applyBorder="1" applyAlignment="1" applyProtection="1">
      <alignment horizontal="left" vertical="center"/>
    </xf>
    <xf numFmtId="49" fontId="5" fillId="0" borderId="33" xfId="37" applyNumberFormat="1" applyFont="1" applyFill="1" applyBorder="1" applyAlignment="1">
      <alignment horizontal="left" vertical="center"/>
    </xf>
    <xf numFmtId="165" fontId="5" fillId="0" borderId="12" xfId="37" applyNumberFormat="1" applyFont="1" applyFill="1" applyBorder="1" applyAlignment="1">
      <alignment horizontal="center" vertical="center" wrapText="1"/>
    </xf>
    <xf numFmtId="49" fontId="4" fillId="0" borderId="33" xfId="37" applyNumberFormat="1" applyFont="1" applyFill="1" applyBorder="1" applyAlignment="1">
      <alignment horizontal="left" vertical="center" wrapText="1"/>
    </xf>
    <xf numFmtId="49" fontId="5" fillId="0" borderId="45" xfId="37" applyNumberFormat="1" applyFont="1" applyFill="1" applyBorder="1" applyAlignment="1">
      <alignment vertical="center" wrapText="1"/>
    </xf>
    <xf numFmtId="0" fontId="4" fillId="0" borderId="60" xfId="37" applyNumberFormat="1" applyFont="1" applyFill="1" applyBorder="1" applyAlignment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 applyProtection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49" fontId="4" fillId="0" borderId="49" xfId="37" applyNumberFormat="1" applyFont="1" applyFill="1" applyBorder="1" applyAlignment="1">
      <alignment horizontal="left" vertical="center" wrapText="1"/>
    </xf>
    <xf numFmtId="49" fontId="5" fillId="0" borderId="52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168" fontId="5" fillId="0" borderId="47" xfId="37" applyNumberFormat="1" applyFont="1" applyFill="1" applyBorder="1" applyAlignment="1">
      <alignment horizontal="center" vertical="center" wrapText="1"/>
    </xf>
    <xf numFmtId="1" fontId="5" fillId="0" borderId="17" xfId="37" applyNumberFormat="1" applyFont="1" applyFill="1" applyBorder="1" applyAlignment="1">
      <alignment horizontal="center" vertical="center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53" xfId="37" applyNumberFormat="1" applyFont="1" applyFill="1" applyBorder="1" applyAlignment="1">
      <alignment horizontal="left" vertical="center" wrapText="1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49" fontId="4" fillId="0" borderId="59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0" fontId="4" fillId="0" borderId="28" xfId="37" applyFont="1" applyFill="1" applyBorder="1" applyAlignment="1">
      <alignment horizontal="center" vertical="center" wrapText="1"/>
    </xf>
    <xf numFmtId="49" fontId="4" fillId="0" borderId="29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1" fontId="4" fillId="0" borderId="28" xfId="37" applyNumberFormat="1" applyFont="1" applyFill="1" applyBorder="1" applyAlignment="1">
      <alignment horizontal="center" vertical="center"/>
    </xf>
    <xf numFmtId="165" fontId="4" fillId="0" borderId="29" xfId="37" applyNumberFormat="1" applyFont="1" applyFill="1" applyBorder="1" applyAlignment="1">
      <alignment horizontal="center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49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right" vertical="center" wrapText="1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45" xfId="37" applyNumberFormat="1" applyFont="1" applyFill="1" applyBorder="1" applyAlignment="1" applyProtection="1">
      <alignment horizontal="left" vertical="center"/>
    </xf>
    <xf numFmtId="0" fontId="5" fillId="0" borderId="37" xfId="37" applyFont="1" applyFill="1" applyBorder="1" applyAlignment="1">
      <alignment horizontal="center" vertical="center" wrapText="1"/>
    </xf>
    <xf numFmtId="165" fontId="5" fillId="0" borderId="40" xfId="37" applyNumberFormat="1" applyFont="1" applyFill="1" applyBorder="1" applyAlignment="1">
      <alignment horizontal="center" vertical="center" wrapText="1"/>
    </xf>
    <xf numFmtId="49" fontId="4" fillId="0" borderId="126" xfId="37" applyNumberFormat="1" applyFont="1" applyFill="1" applyBorder="1" applyAlignment="1" applyProtection="1">
      <alignment horizontal="left" vertical="center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12" xfId="37" applyNumberFormat="1" applyFont="1" applyFill="1" applyBorder="1" applyAlignment="1">
      <alignment horizontal="center" vertical="center" wrapText="1"/>
    </xf>
    <xf numFmtId="49" fontId="4" fillId="0" borderId="53" xfId="37" applyNumberFormat="1" applyFont="1" applyFill="1" applyBorder="1" applyAlignment="1">
      <alignment horizontal="right" vertical="center" wrapText="1"/>
    </xf>
    <xf numFmtId="49" fontId="4" fillId="0" borderId="54" xfId="37" applyNumberFormat="1" applyFont="1" applyFill="1" applyBorder="1" applyAlignment="1">
      <alignment horizontal="right" vertical="center" wrapText="1"/>
    </xf>
    <xf numFmtId="0" fontId="4" fillId="0" borderId="29" xfId="37" applyNumberFormat="1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 applyProtection="1">
      <alignment horizontal="center" vertical="center" wrapText="1"/>
    </xf>
    <xf numFmtId="168" fontId="4" fillId="0" borderId="72" xfId="37" applyNumberFormat="1" applyFont="1" applyFill="1" applyBorder="1" applyAlignment="1" applyProtection="1">
      <alignment horizontal="center" vertical="center"/>
    </xf>
    <xf numFmtId="1" fontId="4" fillId="0" borderId="72" xfId="37" applyNumberFormat="1" applyFont="1" applyFill="1" applyBorder="1" applyAlignment="1">
      <alignment horizontal="center" vertical="center"/>
    </xf>
    <xf numFmtId="165" fontId="4" fillId="0" borderId="72" xfId="37" applyNumberFormat="1" applyFont="1" applyFill="1" applyBorder="1" applyAlignment="1">
      <alignment horizontal="center" vertical="center" wrapText="1"/>
    </xf>
    <xf numFmtId="0" fontId="4" fillId="0" borderId="72" xfId="37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>
      <alignment vertical="center" wrapText="1"/>
    </xf>
    <xf numFmtId="0" fontId="4" fillId="0" borderId="60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36" xfId="37" applyNumberFormat="1" applyFont="1" applyFill="1" applyBorder="1" applyAlignment="1" applyProtection="1">
      <alignment horizontal="center" vertical="center" wrapText="1"/>
    </xf>
    <xf numFmtId="1" fontId="5" fillId="0" borderId="60" xfId="37" applyNumberFormat="1" applyFont="1" applyFill="1" applyBorder="1" applyAlignment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4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1" fontId="5" fillId="0" borderId="14" xfId="37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165" fontId="5" fillId="0" borderId="29" xfId="37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49" fontId="5" fillId="26" borderId="11" xfId="0" applyNumberFormat="1" applyFont="1" applyFill="1" applyBorder="1" applyAlignment="1">
      <alignment horizontal="left" vertical="center" wrapText="1"/>
    </xf>
    <xf numFmtId="0" fontId="4" fillId="26" borderId="17" xfId="0" applyFont="1" applyFill="1" applyBorder="1" applyAlignment="1">
      <alignment horizontal="center" vertical="center"/>
    </xf>
    <xf numFmtId="165" fontId="4" fillId="26" borderId="18" xfId="37" applyNumberFormat="1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/>
    </xf>
    <xf numFmtId="0" fontId="4" fillId="26" borderId="20" xfId="0" applyFont="1" applyFill="1" applyBorder="1" applyAlignment="1">
      <alignment horizontal="center" vertical="center"/>
    </xf>
    <xf numFmtId="0" fontId="4" fillId="26" borderId="28" xfId="0" applyFont="1" applyFill="1" applyBorder="1" applyAlignment="1">
      <alignment horizontal="center" vertical="center"/>
    </xf>
    <xf numFmtId="165" fontId="4" fillId="26" borderId="29" xfId="37" applyNumberFormat="1" applyFont="1" applyFill="1" applyBorder="1" applyAlignment="1">
      <alignment horizontal="center" vertical="center" wrapText="1"/>
    </xf>
    <xf numFmtId="0" fontId="4" fillId="26" borderId="29" xfId="0" applyFont="1" applyFill="1" applyBorder="1" applyAlignment="1">
      <alignment horizontal="center" vertical="center"/>
    </xf>
    <xf numFmtId="0" fontId="4" fillId="26" borderId="31" xfId="0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vertical="center" wrapText="1"/>
    </xf>
    <xf numFmtId="49" fontId="5" fillId="0" borderId="46" xfId="0" applyNumberFormat="1" applyFont="1" applyFill="1" applyBorder="1" applyAlignment="1">
      <alignment vertical="center" wrapText="1"/>
    </xf>
    <xf numFmtId="1" fontId="5" fillId="24" borderId="14" xfId="40" applyNumberFormat="1" applyFont="1" applyFill="1" applyBorder="1" applyAlignment="1" applyProtection="1">
      <alignment horizontal="center" vertical="center"/>
    </xf>
    <xf numFmtId="49" fontId="4" fillId="0" borderId="49" xfId="0" applyNumberFormat="1" applyFont="1" applyFill="1" applyBorder="1" applyAlignment="1" applyProtection="1">
      <alignment horizontal="left" vertical="center"/>
    </xf>
    <xf numFmtId="0" fontId="4" fillId="0" borderId="20" xfId="0" applyFont="1" applyFill="1" applyBorder="1" applyAlignment="1">
      <alignment horizontal="center" vertical="center" wrapText="1"/>
    </xf>
    <xf numFmtId="168" fontId="5" fillId="0" borderId="109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43" xfId="0" applyNumberFormat="1" applyFont="1" applyFill="1" applyBorder="1" applyAlignment="1">
      <alignment horizontal="center" vertical="center" wrapText="1"/>
    </xf>
    <xf numFmtId="0" fontId="48" fillId="25" borderId="24" xfId="0" applyFont="1" applyFill="1" applyBorder="1" applyAlignment="1">
      <alignment horizontal="center"/>
    </xf>
    <xf numFmtId="49" fontId="4" fillId="0" borderId="15" xfId="0" applyNumberFormat="1" applyFont="1" applyFill="1" applyBorder="1" applyAlignment="1" applyProtection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8" fontId="5" fillId="0" borderId="15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49" fontId="4" fillId="0" borderId="69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168" fontId="5" fillId="0" borderId="69" xfId="0" applyNumberFormat="1" applyFont="1" applyFill="1" applyBorder="1" applyAlignment="1" applyProtection="1">
      <alignment horizontal="center" vertical="center"/>
    </xf>
    <xf numFmtId="1" fontId="5" fillId="0" borderId="41" xfId="0" applyNumberFormat="1" applyFont="1" applyFill="1" applyBorder="1" applyAlignment="1">
      <alignment horizontal="center" vertical="center"/>
    </xf>
    <xf numFmtId="165" fontId="5" fillId="0" borderId="42" xfId="0" applyNumberFormat="1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0" fontId="5" fillId="0" borderId="42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49" fontId="5" fillId="0" borderId="56" xfId="37" applyNumberFormat="1" applyFont="1" applyFill="1" applyBorder="1" applyAlignment="1">
      <alignment horizontal="left" vertical="center" wrapText="1"/>
    </xf>
    <xf numFmtId="0" fontId="4" fillId="0" borderId="51" xfId="37" applyFont="1" applyFill="1" applyBorder="1" applyAlignment="1">
      <alignment horizontal="center" vertical="center" wrapText="1"/>
    </xf>
    <xf numFmtId="0" fontId="4" fillId="0" borderId="48" xfId="37" applyNumberFormat="1" applyFont="1" applyFill="1" applyBorder="1" applyAlignment="1">
      <alignment horizontal="center" vertical="center" wrapText="1"/>
    </xf>
    <xf numFmtId="49" fontId="4" fillId="0" borderId="48" xfId="37" applyNumberFormat="1" applyFont="1" applyFill="1" applyBorder="1" applyAlignment="1">
      <alignment horizontal="center" vertical="center" wrapText="1"/>
    </xf>
    <xf numFmtId="165" fontId="4" fillId="0" borderId="57" xfId="37" applyNumberFormat="1" applyFont="1" applyFill="1" applyBorder="1" applyAlignment="1" applyProtection="1">
      <alignment horizontal="center" vertical="center" wrapText="1"/>
    </xf>
    <xf numFmtId="168" fontId="5" fillId="0" borderId="74" xfId="37" applyNumberFormat="1" applyFont="1" applyFill="1" applyBorder="1" applyAlignment="1" applyProtection="1">
      <alignment horizontal="center" vertical="center"/>
    </xf>
    <xf numFmtId="1" fontId="5" fillId="0" borderId="51" xfId="37" applyNumberFormat="1" applyFont="1" applyFill="1" applyBorder="1" applyAlignment="1">
      <alignment horizontal="center" vertical="center"/>
    </xf>
    <xf numFmtId="49" fontId="4" fillId="0" borderId="75" xfId="37" applyNumberFormat="1" applyFont="1" applyFill="1" applyBorder="1" applyAlignment="1">
      <alignment horizontal="left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168" fontId="5" fillId="0" borderId="124" xfId="37" applyNumberFormat="1" applyFont="1" applyFill="1" applyBorder="1" applyAlignment="1">
      <alignment horizontal="center" vertical="center" wrapText="1"/>
    </xf>
    <xf numFmtId="166" fontId="4" fillId="0" borderId="31" xfId="37" applyNumberFormat="1" applyFont="1" applyFill="1" applyBorder="1" applyAlignment="1" applyProtection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60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1" fontId="5" fillId="0" borderId="63" xfId="37" applyNumberFormat="1" applyFont="1" applyFill="1" applyBorder="1" applyAlignment="1">
      <alignment horizontal="center" vertical="center" wrapText="1"/>
    </xf>
    <xf numFmtId="0" fontId="4" fillId="0" borderId="72" xfId="37" applyNumberFormat="1" applyFont="1" applyFill="1" applyBorder="1" applyAlignment="1">
      <alignment horizontal="center" vertical="center"/>
    </xf>
    <xf numFmtId="49" fontId="4" fillId="0" borderId="64" xfId="37" applyNumberFormat="1" applyFont="1" applyFill="1" applyBorder="1" applyAlignment="1">
      <alignment horizontal="left" vertical="center" wrapText="1"/>
    </xf>
    <xf numFmtId="0" fontId="7" fillId="0" borderId="36" xfId="37" applyNumberFormat="1" applyFont="1" applyFill="1" applyBorder="1" applyAlignment="1" applyProtection="1">
      <alignment horizontal="center" vertical="center"/>
    </xf>
    <xf numFmtId="1" fontId="5" fillId="0" borderId="38" xfId="37" applyNumberFormat="1" applyFont="1" applyFill="1" applyBorder="1" applyAlignment="1">
      <alignment horizontal="center" vertical="center"/>
    </xf>
    <xf numFmtId="0" fontId="5" fillId="0" borderId="38" xfId="37" applyNumberFormat="1" applyFont="1" applyFill="1" applyBorder="1" applyAlignment="1">
      <alignment horizontal="center" vertical="center"/>
    </xf>
    <xf numFmtId="0" fontId="5" fillId="0" borderId="65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2" fontId="5" fillId="0" borderId="37" xfId="37" applyNumberFormat="1" applyFont="1" applyFill="1" applyBorder="1" applyAlignment="1">
      <alignment horizontal="center" vertical="center" wrapText="1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0" fontId="4" fillId="0" borderId="34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65" fontId="5" fillId="0" borderId="34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/>
    </xf>
    <xf numFmtId="0" fontId="33" fillId="0" borderId="0" xfId="37" applyFont="1" applyFill="1" applyAlignment="1">
      <alignment wrapText="1"/>
    </xf>
    <xf numFmtId="0" fontId="37" fillId="0" borderId="0" xfId="0" applyFont="1" applyFill="1" applyAlignment="1">
      <alignment horizontal="left" wrapText="1"/>
    </xf>
    <xf numFmtId="0" fontId="33" fillId="0" borderId="0" xfId="37" applyFont="1" applyBorder="1" applyAlignment="1">
      <alignment horizontal="center" vertical="center" wrapText="1"/>
    </xf>
    <xf numFmtId="1" fontId="5" fillId="0" borderId="41" xfId="37" applyNumberFormat="1" applyFont="1" applyFill="1" applyBorder="1" applyAlignment="1">
      <alignment horizontal="center" vertical="center"/>
    </xf>
    <xf numFmtId="165" fontId="5" fillId="0" borderId="44" xfId="37" applyNumberFormat="1" applyFont="1" applyFill="1" applyBorder="1" applyAlignment="1">
      <alignment horizontal="center" vertical="center" wrapText="1"/>
    </xf>
    <xf numFmtId="49" fontId="5" fillId="0" borderId="126" xfId="0" applyNumberFormat="1" applyFont="1" applyFill="1" applyBorder="1" applyAlignment="1">
      <alignment vertical="center" wrapText="1"/>
    </xf>
    <xf numFmtId="49" fontId="5" fillId="0" borderId="49" xfId="0" applyNumberFormat="1" applyFont="1" applyFill="1" applyBorder="1" applyAlignment="1">
      <alignment vertical="center" wrapText="1"/>
    </xf>
    <xf numFmtId="168" fontId="4" fillId="0" borderId="72" xfId="0" applyNumberFormat="1" applyFont="1" applyFill="1" applyBorder="1" applyAlignment="1" applyProtection="1">
      <alignment horizontal="center" vertical="center"/>
    </xf>
    <xf numFmtId="1" fontId="5" fillId="0" borderId="70" xfId="40" applyNumberFormat="1" applyFont="1" applyFill="1" applyBorder="1" applyAlignment="1">
      <alignment horizontal="center" vertical="center" wrapText="1"/>
    </xf>
    <xf numFmtId="0" fontId="32" fillId="0" borderId="76" xfId="37" applyFont="1" applyFill="1" applyBorder="1" applyAlignment="1">
      <alignment horizontal="center" vertical="center"/>
    </xf>
    <xf numFmtId="0" fontId="32" fillId="0" borderId="77" xfId="37" applyFont="1" applyFill="1" applyBorder="1" applyAlignment="1">
      <alignment horizontal="center" vertical="center"/>
    </xf>
    <xf numFmtId="0" fontId="32" fillId="0" borderId="78" xfId="37" applyFont="1" applyFill="1" applyBorder="1" applyAlignment="1">
      <alignment horizontal="center" vertical="center"/>
    </xf>
    <xf numFmtId="0" fontId="32" fillId="0" borderId="130" xfId="37" applyFont="1" applyFill="1" applyBorder="1" applyAlignment="1">
      <alignment horizontal="center" vertical="center"/>
    </xf>
    <xf numFmtId="0" fontId="32" fillId="0" borderId="70" xfId="37" applyFont="1" applyFill="1" applyBorder="1" applyAlignment="1">
      <alignment horizontal="center" vertical="center"/>
    </xf>
    <xf numFmtId="0" fontId="32" fillId="0" borderId="10" xfId="37" applyFont="1" applyFill="1" applyBorder="1" applyAlignment="1">
      <alignment horizontal="center" vertical="center"/>
    </xf>
    <xf numFmtId="0" fontId="32" fillId="0" borderId="34" xfId="37" applyFont="1" applyFill="1" applyBorder="1" applyAlignment="1">
      <alignment horizontal="center" vertical="center"/>
    </xf>
    <xf numFmtId="0" fontId="32" fillId="0" borderId="13" xfId="37" applyFont="1" applyFill="1" applyBorder="1" applyAlignment="1">
      <alignment horizontal="center" vertical="center"/>
    </xf>
    <xf numFmtId="0" fontId="32" fillId="0" borderId="63" xfId="37" applyFont="1" applyFill="1" applyBorder="1" applyAlignment="1">
      <alignment horizontal="center" vertical="center"/>
    </xf>
    <xf numFmtId="0" fontId="32" fillId="0" borderId="81" xfId="37" applyFont="1" applyFill="1" applyBorder="1" applyAlignment="1">
      <alignment horizontal="center" vertical="center"/>
    </xf>
    <xf numFmtId="0" fontId="32" fillId="0" borderId="82" xfId="37" applyFont="1" applyFill="1" applyBorder="1" applyAlignment="1">
      <alignment horizontal="center" vertical="center"/>
    </xf>
    <xf numFmtId="0" fontId="32" fillId="0" borderId="83" xfId="37" applyFont="1" applyFill="1" applyBorder="1" applyAlignment="1">
      <alignment horizontal="center" vertical="center"/>
    </xf>
    <xf numFmtId="0" fontId="32" fillId="0" borderId="84" xfId="37" applyFont="1" applyFill="1" applyBorder="1" applyAlignment="1">
      <alignment horizontal="center" vertical="center"/>
    </xf>
    <xf numFmtId="0" fontId="32" fillId="0" borderId="85" xfId="37" applyFont="1" applyFill="1" applyBorder="1" applyAlignment="1">
      <alignment horizontal="center" vertical="center"/>
    </xf>
    <xf numFmtId="0" fontId="32" fillId="0" borderId="79" xfId="37" applyFont="1" applyFill="1" applyBorder="1" applyAlignment="1">
      <alignment horizontal="center" vertical="center"/>
    </xf>
    <xf numFmtId="0" fontId="32" fillId="0" borderId="86" xfId="39" applyFont="1" applyFill="1" applyBorder="1" applyAlignment="1">
      <alignment horizontal="center" vertical="center"/>
    </xf>
    <xf numFmtId="0" fontId="32" fillId="0" borderId="87" xfId="39" applyFont="1" applyFill="1" applyBorder="1" applyAlignment="1">
      <alignment horizontal="center" vertical="center"/>
    </xf>
    <xf numFmtId="0" fontId="32" fillId="0" borderId="88" xfId="39" applyFont="1" applyFill="1" applyBorder="1" applyAlignment="1">
      <alignment horizontal="center" vertical="center"/>
    </xf>
    <xf numFmtId="0" fontId="10" fillId="0" borderId="0" xfId="37" applyFont="1" applyFill="1" applyBorder="1" applyAlignment="1">
      <alignment horizontal="center" vertical="center"/>
    </xf>
    <xf numFmtId="0" fontId="10" fillId="0" borderId="0" xfId="37" applyFont="1" applyFill="1" applyAlignment="1">
      <alignment horizontal="center" vertical="center"/>
    </xf>
    <xf numFmtId="0" fontId="30" fillId="0" borderId="131" xfId="37" applyFont="1" applyFill="1" applyBorder="1" applyAlignment="1">
      <alignment horizontal="center" vertical="center"/>
    </xf>
    <xf numFmtId="0" fontId="30" fillId="0" borderId="123" xfId="37" applyFont="1" applyFill="1" applyBorder="1" applyAlignment="1">
      <alignment horizontal="center" vertical="center"/>
    </xf>
    <xf numFmtId="0" fontId="30" fillId="0" borderId="132" xfId="37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0" fontId="5" fillId="0" borderId="42" xfId="0" applyNumberFormat="1" applyFont="1" applyFill="1" applyBorder="1" applyAlignment="1">
      <alignment horizontal="center" vertical="center"/>
    </xf>
    <xf numFmtId="165" fontId="5" fillId="0" borderId="42" xfId="0" applyNumberFormat="1" applyFont="1" applyFill="1" applyBorder="1" applyAlignment="1">
      <alignment horizontal="center" vertical="center"/>
    </xf>
    <xf numFmtId="49" fontId="5" fillId="0" borderId="34" xfId="37" applyNumberFormat="1" applyFont="1" applyFill="1" applyBorder="1" applyAlignment="1">
      <alignment horizontal="center" vertical="center" wrapText="1"/>
    </xf>
    <xf numFmtId="49" fontId="5" fillId="0" borderId="18" xfId="37" applyNumberFormat="1" applyFont="1" applyFill="1" applyBorder="1" applyAlignment="1" applyProtection="1">
      <alignment horizontal="center" vertical="center"/>
    </xf>
    <xf numFmtId="49" fontId="5" fillId="0" borderId="18" xfId="37" applyNumberFormat="1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 applyProtection="1">
      <alignment horizontal="center" vertical="center"/>
    </xf>
    <xf numFmtId="49" fontId="5" fillId="0" borderId="34" xfId="37" applyNumberFormat="1" applyFont="1" applyFill="1" applyBorder="1" applyAlignment="1">
      <alignment horizontal="center" vertical="center"/>
    </xf>
    <xf numFmtId="49" fontId="5" fillId="0" borderId="42" xfId="37" applyNumberFormat="1" applyFont="1" applyFill="1" applyBorder="1" applyAlignment="1">
      <alignment horizontal="center" vertical="center"/>
    </xf>
    <xf numFmtId="49" fontId="5" fillId="0" borderId="42" xfId="37" applyNumberFormat="1" applyFont="1" applyFill="1" applyBorder="1" applyAlignment="1" applyProtection="1">
      <alignment horizontal="center" vertical="center"/>
    </xf>
    <xf numFmtId="49" fontId="4" fillId="0" borderId="14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 wrapText="1"/>
    </xf>
    <xf numFmtId="49" fontId="4" fillId="0" borderId="13" xfId="37" applyNumberFormat="1" applyFont="1" applyFill="1" applyBorder="1" applyAlignment="1">
      <alignment horizontal="center" vertical="center" wrapText="1"/>
    </xf>
    <xf numFmtId="49" fontId="4" fillId="0" borderId="21" xfId="37" applyNumberFormat="1" applyFont="1" applyFill="1" applyBorder="1" applyAlignment="1">
      <alignment horizontal="center" vertical="center" wrapText="1"/>
    </xf>
    <xf numFmtId="49" fontId="4" fillId="0" borderId="17" xfId="37" applyNumberFormat="1" applyFont="1" applyFill="1" applyBorder="1" applyAlignment="1" applyProtection="1">
      <alignment vertical="center"/>
    </xf>
    <xf numFmtId="49" fontId="4" fillId="0" borderId="20" xfId="37" applyNumberFormat="1" applyFont="1" applyFill="1" applyBorder="1" applyAlignment="1" applyProtection="1">
      <alignment vertical="center"/>
    </xf>
    <xf numFmtId="49" fontId="4" fillId="0" borderId="21" xfId="37" applyNumberFormat="1" applyFont="1" applyFill="1" applyBorder="1" applyAlignment="1" applyProtection="1">
      <alignment vertical="center"/>
    </xf>
    <xf numFmtId="49" fontId="4" fillId="0" borderId="18" xfId="37" applyNumberFormat="1" applyFont="1" applyFill="1" applyBorder="1" applyAlignment="1" applyProtection="1">
      <alignment vertical="center"/>
    </xf>
    <xf numFmtId="49" fontId="4" fillId="0" borderId="20" xfId="37" applyNumberFormat="1" applyFont="1" applyFill="1" applyBorder="1" applyAlignment="1" applyProtection="1">
      <alignment horizontal="center" vertical="center"/>
    </xf>
    <xf numFmtId="49" fontId="4" fillId="0" borderId="41" xfId="37" applyNumberFormat="1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49" fontId="4" fillId="0" borderId="62" xfId="37" applyNumberFormat="1" applyFont="1" applyFill="1" applyBorder="1" applyAlignment="1">
      <alignment horizontal="center" vertical="center" wrapText="1"/>
    </xf>
    <xf numFmtId="49" fontId="4" fillId="0" borderId="42" xfId="37" applyNumberFormat="1" applyFont="1" applyFill="1" applyBorder="1" applyAlignment="1">
      <alignment horizontal="center" vertical="center" wrapText="1"/>
    </xf>
    <xf numFmtId="0" fontId="5" fillId="0" borderId="24" xfId="40" applyFont="1" applyBorder="1" applyAlignment="1">
      <alignment horizontal="center" vertical="center" wrapText="1"/>
    </xf>
    <xf numFmtId="49" fontId="5" fillId="0" borderId="62" xfId="37" applyNumberFormat="1" applyFont="1" applyFill="1" applyBorder="1" applyAlignment="1" applyProtection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/>
    </xf>
    <xf numFmtId="49" fontId="5" fillId="0" borderId="13" xfId="37" applyNumberFormat="1" applyFont="1" applyFill="1" applyBorder="1" applyAlignment="1" applyProtection="1">
      <alignment horizontal="center" vertical="center"/>
    </xf>
    <xf numFmtId="49" fontId="5" fillId="0" borderId="41" xfId="37" applyNumberFormat="1" applyFont="1" applyFill="1" applyBorder="1" applyAlignment="1" applyProtection="1">
      <alignment horizontal="center" vertical="center"/>
    </xf>
    <xf numFmtId="49" fontId="5" fillId="0" borderId="43" xfId="37" applyNumberFormat="1" applyFont="1" applyFill="1" applyBorder="1" applyAlignment="1" applyProtection="1">
      <alignment horizontal="center" vertical="center"/>
    </xf>
    <xf numFmtId="165" fontId="5" fillId="0" borderId="19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57" xfId="37" applyNumberFormat="1" applyFont="1" applyFill="1" applyBorder="1" applyAlignment="1">
      <alignment horizontal="center"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80" xfId="37" applyNumberFormat="1" applyFont="1" applyFill="1" applyBorder="1" applyAlignment="1" applyProtection="1">
      <alignment horizontal="center" vertical="center" wrapText="1"/>
    </xf>
    <xf numFmtId="49" fontId="5" fillId="0" borderId="6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/>
    </xf>
    <xf numFmtId="49" fontId="6" fillId="0" borderId="24" xfId="37" applyNumberFormat="1" applyFont="1" applyFill="1" applyBorder="1" applyAlignment="1" applyProtection="1">
      <alignment horizontal="center" vertical="center"/>
    </xf>
    <xf numFmtId="49" fontId="4" fillId="0" borderId="24" xfId="37" applyNumberFormat="1" applyFont="1" applyFill="1" applyBorder="1" applyAlignment="1" applyProtection="1">
      <alignment vertical="center"/>
    </xf>
    <xf numFmtId="49" fontId="4" fillId="0" borderId="24" xfId="37" applyNumberFormat="1" applyFont="1" applyFill="1" applyBorder="1" applyAlignment="1" applyProtection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 wrapText="1"/>
    </xf>
    <xf numFmtId="49" fontId="5" fillId="24" borderId="10" xfId="40" applyNumberFormat="1" applyFont="1" applyFill="1" applyBorder="1" applyAlignment="1">
      <alignment horizontal="center" vertical="center" wrapText="1"/>
    </xf>
    <xf numFmtId="49" fontId="5" fillId="24" borderId="12" xfId="40" applyNumberFormat="1" applyFont="1" applyFill="1" applyBorder="1" applyAlignment="1">
      <alignment horizontal="center" vertical="center" wrapText="1"/>
    </xf>
    <xf numFmtId="49" fontId="5" fillId="24" borderId="13" xfId="40" applyNumberFormat="1" applyFont="1" applyFill="1" applyBorder="1" applyAlignment="1">
      <alignment horizontal="center" vertical="center" wrapText="1"/>
    </xf>
    <xf numFmtId="49" fontId="5" fillId="24" borderId="14" xfId="40" applyNumberFormat="1" applyFont="1" applyFill="1" applyBorder="1" applyAlignment="1">
      <alignment horizontal="center" vertical="center" wrapText="1"/>
    </xf>
    <xf numFmtId="49" fontId="5" fillId="24" borderId="34" xfId="4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1" xfId="0" applyNumberFormat="1" applyFont="1" applyFill="1" applyBorder="1" applyAlignment="1">
      <alignment horizontal="center" vertical="center" wrapText="1"/>
    </xf>
    <xf numFmtId="49" fontId="4" fillId="0" borderId="62" xfId="0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49" fontId="5" fillId="24" borderId="41" xfId="40" applyNumberFormat="1" applyFont="1" applyFill="1" applyBorder="1" applyAlignment="1" applyProtection="1">
      <alignment horizontal="center" vertical="center"/>
    </xf>
    <xf numFmtId="49" fontId="5" fillId="24" borderId="42" xfId="40" applyNumberFormat="1" applyFont="1" applyFill="1" applyBorder="1" applyAlignment="1" applyProtection="1">
      <alignment horizontal="center" vertical="center"/>
    </xf>
    <xf numFmtId="49" fontId="5" fillId="24" borderId="43" xfId="40" applyNumberFormat="1" applyFont="1" applyFill="1" applyBorder="1" applyAlignment="1" applyProtection="1">
      <alignment horizontal="center" vertical="center"/>
    </xf>
    <xf numFmtId="49" fontId="5" fillId="24" borderId="62" xfId="40" applyNumberFormat="1" applyFont="1" applyFill="1" applyBorder="1" applyAlignment="1" applyProtection="1">
      <alignment horizontal="center" vertical="center"/>
    </xf>
    <xf numFmtId="49" fontId="5" fillId="24" borderId="10" xfId="40" applyNumberFormat="1" applyFont="1" applyFill="1" applyBorder="1" applyAlignment="1" applyProtection="1">
      <alignment horizontal="center" vertical="center"/>
    </xf>
    <xf numFmtId="49" fontId="5" fillId="24" borderId="34" xfId="40" applyNumberFormat="1" applyFont="1" applyFill="1" applyBorder="1" applyAlignment="1" applyProtection="1">
      <alignment horizontal="center" vertical="center"/>
    </xf>
    <xf numFmtId="49" fontId="5" fillId="0" borderId="13" xfId="40" applyNumberFormat="1" applyFont="1" applyFill="1" applyBorder="1" applyAlignment="1" applyProtection="1">
      <alignment horizontal="center" vertical="center"/>
    </xf>
    <xf numFmtId="49" fontId="5" fillId="0" borderId="14" xfId="40" applyNumberFormat="1" applyFont="1" applyFill="1" applyBorder="1" applyAlignment="1" applyProtection="1">
      <alignment horizontal="center" vertical="center"/>
    </xf>
    <xf numFmtId="49" fontId="5" fillId="24" borderId="13" xfId="40" applyNumberFormat="1" applyFont="1" applyFill="1" applyBorder="1" applyAlignment="1" applyProtection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172" fontId="5" fillId="0" borderId="24" xfId="0" applyNumberFormat="1" applyFont="1" applyBorder="1" applyAlignment="1">
      <alignment horizontal="center" vertical="center"/>
    </xf>
    <xf numFmtId="171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5" fillId="0" borderId="0" xfId="49" applyFont="1"/>
    <xf numFmtId="0" fontId="4" fillId="0" borderId="0" xfId="49" applyFont="1"/>
    <xf numFmtId="0" fontId="29" fillId="0" borderId="0" xfId="49" applyFont="1" applyAlignment="1">
      <alignment vertical="center" wrapText="1"/>
    </xf>
    <xf numFmtId="0" fontId="36" fillId="0" borderId="0" xfId="49" applyFont="1"/>
    <xf numFmtId="0" fontId="34" fillId="0" borderId="0" xfId="49" applyFont="1" applyAlignment="1">
      <alignment horizontal="center"/>
    </xf>
    <xf numFmtId="0" fontId="28" fillId="0" borderId="0" xfId="49" applyFont="1"/>
    <xf numFmtId="0" fontId="37" fillId="0" borderId="0" xfId="49" applyFont="1" applyAlignment="1">
      <alignment horizontal="left" wrapText="1"/>
    </xf>
    <xf numFmtId="0" fontId="49" fillId="0" borderId="0" xfId="49" applyFont="1" applyAlignment="1">
      <alignment wrapText="1"/>
    </xf>
    <xf numFmtId="0" fontId="49" fillId="0" borderId="0" xfId="49" applyFont="1" applyAlignment="1">
      <alignment horizontal="left" wrapText="1"/>
    </xf>
    <xf numFmtId="0" fontId="28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/>
    </xf>
    <xf numFmtId="0" fontId="4" fillId="0" borderId="51" xfId="49" applyFont="1" applyBorder="1" applyAlignment="1">
      <alignment horizontal="center" vertical="center"/>
    </xf>
    <xf numFmtId="0" fontId="4" fillId="0" borderId="48" xfId="49" applyFont="1" applyBorder="1" applyAlignment="1">
      <alignment horizontal="center" vertical="center"/>
    </xf>
    <xf numFmtId="0" fontId="4" fillId="0" borderId="55" xfId="49" applyFont="1" applyBorder="1" applyAlignment="1">
      <alignment horizontal="center" vertical="center"/>
    </xf>
    <xf numFmtId="0" fontId="4" fillId="0" borderId="57" xfId="49" applyFont="1" applyBorder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28" fillId="0" borderId="49" xfId="49" applyFont="1" applyBorder="1" applyAlignment="1">
      <alignment horizontal="center"/>
    </xf>
    <xf numFmtId="0" fontId="4" fillId="0" borderId="133" xfId="49" applyFont="1" applyBorder="1" applyAlignment="1">
      <alignment horizontal="center" vertical="center"/>
    </xf>
    <xf numFmtId="0" fontId="4" fillId="0" borderId="17" xfId="49" applyFont="1" applyBorder="1" applyAlignment="1">
      <alignment horizontal="center" vertical="center" wrapText="1"/>
    </xf>
    <xf numFmtId="0" fontId="4" fillId="0" borderId="18" xfId="49" applyFont="1" applyBorder="1" applyAlignment="1">
      <alignment horizontal="center" vertical="center" wrapText="1"/>
    </xf>
    <xf numFmtId="0" fontId="4" fillId="0" borderId="20" xfId="49" applyFont="1" applyBorder="1" applyAlignment="1">
      <alignment horizontal="center" vertical="center" wrapText="1"/>
    </xf>
    <xf numFmtId="0" fontId="4" fillId="0" borderId="134" xfId="49" applyFont="1" applyBorder="1" applyAlignment="1">
      <alignment horizontal="center" vertical="center"/>
    </xf>
    <xf numFmtId="0" fontId="4" fillId="0" borderId="135" xfId="49" applyFont="1" applyBorder="1" applyAlignment="1">
      <alignment horizontal="center" vertical="center"/>
    </xf>
    <xf numFmtId="0" fontId="4" fillId="0" borderId="136" xfId="49" applyFont="1" applyBorder="1" applyAlignment="1">
      <alignment horizontal="center" vertical="center"/>
    </xf>
    <xf numFmtId="0" fontId="4" fillId="0" borderId="137" xfId="49" applyFont="1" applyBorder="1" applyAlignment="1">
      <alignment horizontal="center" vertical="center"/>
    </xf>
    <xf numFmtId="0" fontId="4" fillId="0" borderId="138" xfId="49" applyFont="1" applyBorder="1" applyAlignment="1">
      <alignment horizontal="center" vertical="center"/>
    </xf>
    <xf numFmtId="0" fontId="4" fillId="0" borderId="139" xfId="49" applyFont="1" applyBorder="1" applyAlignment="1">
      <alignment horizontal="center" vertical="center"/>
    </xf>
    <xf numFmtId="0" fontId="4" fillId="0" borderId="140" xfId="49" applyFont="1" applyBorder="1" applyAlignment="1">
      <alignment horizontal="center" vertical="center"/>
    </xf>
    <xf numFmtId="0" fontId="28" fillId="0" borderId="50" xfId="49" applyFont="1" applyBorder="1" applyAlignment="1">
      <alignment horizontal="center"/>
    </xf>
    <xf numFmtId="0" fontId="28" fillId="0" borderId="59" xfId="49" applyFont="1" applyBorder="1" applyAlignment="1">
      <alignment horizontal="center"/>
    </xf>
    <xf numFmtId="0" fontId="4" fillId="0" borderId="29" xfId="49" applyFont="1" applyBorder="1" applyAlignment="1">
      <alignment horizontal="center" vertical="center" wrapText="1"/>
    </xf>
    <xf numFmtId="0" fontId="4" fillId="0" borderId="31" xfId="49" applyFont="1" applyBorder="1" applyAlignment="1">
      <alignment horizontal="center" vertical="center" wrapText="1"/>
    </xf>
    <xf numFmtId="0" fontId="4" fillId="0" borderId="32" xfId="49" applyFont="1" applyBorder="1" applyAlignment="1">
      <alignment horizontal="center" vertical="center" wrapText="1"/>
    </xf>
    <xf numFmtId="0" fontId="49" fillId="0" borderId="32" xfId="49" applyFont="1" applyBorder="1" applyAlignment="1">
      <alignment horizontal="center" vertical="center"/>
    </xf>
    <xf numFmtId="0" fontId="49" fillId="0" borderId="29" xfId="49" applyFont="1" applyBorder="1" applyAlignment="1">
      <alignment horizontal="center" vertical="center"/>
    </xf>
    <xf numFmtId="0" fontId="49" fillId="0" borderId="31" xfId="49" applyFont="1" applyBorder="1" applyAlignment="1">
      <alignment horizontal="center" vertical="center"/>
    </xf>
    <xf numFmtId="0" fontId="28" fillId="0" borderId="0" xfId="49" applyFont="1" applyAlignment="1">
      <alignment horizontal="center"/>
    </xf>
    <xf numFmtId="0" fontId="4" fillId="0" borderId="0" xfId="49" applyFont="1" applyAlignment="1">
      <alignment horizontal="center" vertical="center" wrapText="1"/>
    </xf>
    <xf numFmtId="0" fontId="50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0" fontId="49" fillId="0" borderId="0" xfId="49" applyFont="1" applyAlignment="1">
      <alignment horizontal="center" vertical="center"/>
    </xf>
    <xf numFmtId="0" fontId="4" fillId="0" borderId="0" xfId="49" applyFont="1" applyAlignment="1">
      <alignment horizontal="center"/>
    </xf>
    <xf numFmtId="0" fontId="32" fillId="0" borderId="0" xfId="50" applyFont="1"/>
    <xf numFmtId="0" fontId="30" fillId="0" borderId="0" xfId="50" applyFont="1"/>
    <xf numFmtId="0" fontId="2" fillId="0" borderId="0" xfId="50" applyFont="1"/>
    <xf numFmtId="0" fontId="28" fillId="0" borderId="0" xfId="50" applyFont="1"/>
    <xf numFmtId="0" fontId="49" fillId="0" borderId="0" xfId="49" applyFont="1" applyAlignment="1">
      <alignment horizontal="left" vertical="center"/>
    </xf>
    <xf numFmtId="0" fontId="49" fillId="0" borderId="0" xfId="49" applyFont="1" applyAlignment="1">
      <alignment vertical="center"/>
    </xf>
    <xf numFmtId="0" fontId="49" fillId="0" borderId="0" xfId="49" applyFont="1" applyAlignment="1">
      <alignment horizontal="right" vertical="center"/>
    </xf>
    <xf numFmtId="0" fontId="0" fillId="0" borderId="0" xfId="0" applyBorder="1"/>
    <xf numFmtId="0" fontId="4" fillId="0" borderId="0" xfId="37" applyFont="1" applyFill="1" applyBorder="1" applyAlignment="1">
      <alignment horizontal="center" vertical="center" wrapText="1"/>
    </xf>
    <xf numFmtId="1" fontId="4" fillId="0" borderId="0" xfId="37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0" fillId="0" borderId="24" xfId="50" applyFont="1" applyBorder="1" applyAlignment="1">
      <alignment horizontal="center" vertical="center" wrapText="1"/>
    </xf>
    <xf numFmtId="0" fontId="30" fillId="0" borderId="24" xfId="49" applyFont="1" applyBorder="1" applyAlignment="1">
      <alignment vertical="center" wrapText="1"/>
    </xf>
    <xf numFmtId="0" fontId="30" fillId="0" borderId="24" xfId="49" applyFont="1" applyBorder="1" applyAlignment="1">
      <alignment horizontal="center" vertical="center" wrapText="1"/>
    </xf>
    <xf numFmtId="0" fontId="52" fillId="0" borderId="24" xfId="49" applyFont="1" applyBorder="1" applyAlignment="1">
      <alignment horizontal="center" vertical="center" wrapText="1"/>
    </xf>
    <xf numFmtId="49" fontId="30" fillId="0" borderId="25" xfId="50" applyNumberFormat="1" applyFont="1" applyBorder="1" applyAlignment="1">
      <alignment horizontal="left" vertical="center" wrapText="1"/>
    </xf>
    <xf numFmtId="0" fontId="49" fillId="0" borderId="53" xfId="49" applyFont="1" applyBorder="1" applyAlignment="1">
      <alignment vertical="center" wrapText="1"/>
    </xf>
    <xf numFmtId="0" fontId="49" fillId="0" borderId="27" xfId="49" applyFont="1" applyBorder="1" applyAlignment="1">
      <alignment vertical="center" wrapText="1"/>
    </xf>
    <xf numFmtId="0" fontId="30" fillId="0" borderId="25" xfId="49" applyFont="1" applyBorder="1" applyAlignment="1">
      <alignment horizontal="center" vertical="center" wrapText="1"/>
    </xf>
    <xf numFmtId="0" fontId="30" fillId="0" borderId="53" xfId="49" applyFont="1" applyBorder="1" applyAlignment="1">
      <alignment horizontal="center" vertical="center" wrapText="1"/>
    </xf>
    <xf numFmtId="0" fontId="30" fillId="0" borderId="27" xfId="49" applyFont="1" applyBorder="1" applyAlignment="1">
      <alignment horizontal="center" vertical="center" wrapText="1"/>
    </xf>
    <xf numFmtId="0" fontId="30" fillId="0" borderId="24" xfId="49" applyFont="1" applyBorder="1" applyAlignment="1">
      <alignment horizontal="center"/>
    </xf>
    <xf numFmtId="1" fontId="30" fillId="0" borderId="24" xfId="49" applyNumberFormat="1" applyFont="1" applyBorder="1" applyAlignment="1">
      <alignment horizontal="center" vertical="center" wrapText="1"/>
    </xf>
    <xf numFmtId="49" fontId="30" fillId="0" borderId="57" xfId="50" applyNumberFormat="1" applyFont="1" applyBorder="1" applyAlignment="1">
      <alignment horizontal="left" vertical="center" wrapText="1"/>
    </xf>
    <xf numFmtId="0" fontId="49" fillId="0" borderId="56" xfId="49" applyFont="1" applyBorder="1" applyAlignment="1">
      <alignment vertical="center" wrapText="1"/>
    </xf>
    <xf numFmtId="0" fontId="49" fillId="0" borderId="58" xfId="49" applyFont="1" applyBorder="1" applyAlignment="1">
      <alignment vertical="center" wrapText="1"/>
    </xf>
    <xf numFmtId="0" fontId="49" fillId="0" borderId="91" xfId="49" applyFont="1" applyBorder="1" applyAlignment="1">
      <alignment vertical="center" wrapText="1"/>
    </xf>
    <xf numFmtId="0" fontId="49" fillId="0" borderId="102" xfId="49" applyFont="1" applyBorder="1" applyAlignment="1">
      <alignment vertical="center" wrapText="1"/>
    </xf>
    <xf numFmtId="0" fontId="49" fillId="0" borderId="90" xfId="49" applyFont="1" applyBorder="1" applyAlignment="1">
      <alignment vertical="center" wrapText="1"/>
    </xf>
    <xf numFmtId="0" fontId="30" fillId="0" borderId="57" xfId="49" applyFont="1" applyBorder="1" applyAlignment="1">
      <alignment horizontal="center" vertical="center" wrapText="1"/>
    </xf>
    <xf numFmtId="0" fontId="52" fillId="0" borderId="56" xfId="49" applyFont="1" applyBorder="1" applyAlignment="1">
      <alignment horizontal="center" vertical="center" wrapText="1"/>
    </xf>
    <xf numFmtId="0" fontId="52" fillId="0" borderId="58" xfId="49" applyFont="1" applyBorder="1" applyAlignment="1">
      <alignment horizontal="center" vertical="center" wrapText="1"/>
    </xf>
    <xf numFmtId="0" fontId="52" fillId="0" borderId="91" xfId="49" applyFont="1" applyBorder="1" applyAlignment="1">
      <alignment horizontal="center" vertical="center" wrapText="1"/>
    </xf>
    <xf numFmtId="0" fontId="52" fillId="0" borderId="102" xfId="49" applyFont="1" applyBorder="1" applyAlignment="1">
      <alignment horizontal="center" vertical="center" wrapText="1"/>
    </xf>
    <xf numFmtId="0" fontId="52" fillId="0" borderId="90" xfId="49" applyFont="1" applyBorder="1" applyAlignment="1">
      <alignment horizontal="center" vertical="center" wrapText="1"/>
    </xf>
    <xf numFmtId="0" fontId="30" fillId="0" borderId="24" xfId="49" applyFont="1" applyBorder="1" applyAlignment="1">
      <alignment horizontal="center" wrapText="1"/>
    </xf>
    <xf numFmtId="0" fontId="30" fillId="0" borderId="57" xfId="50" applyFont="1" applyBorder="1" applyAlignment="1">
      <alignment horizontal="center" vertical="center" wrapText="1"/>
    </xf>
    <xf numFmtId="0" fontId="30" fillId="0" borderId="56" xfId="50" applyFont="1" applyBorder="1" applyAlignment="1">
      <alignment horizontal="center" vertical="center" wrapText="1"/>
    </xf>
    <xf numFmtId="0" fontId="30" fillId="0" borderId="58" xfId="50" applyFont="1" applyBorder="1" applyAlignment="1">
      <alignment horizontal="center" vertical="center" wrapText="1"/>
    </xf>
    <xf numFmtId="0" fontId="30" fillId="0" borderId="39" xfId="50" applyFont="1" applyBorder="1" applyAlignment="1">
      <alignment horizontal="center" vertical="center" wrapText="1"/>
    </xf>
    <xf numFmtId="0" fontId="30" fillId="0" borderId="0" xfId="50" applyFont="1" applyAlignment="1">
      <alignment horizontal="center" vertical="center" wrapText="1"/>
    </xf>
    <xf numFmtId="0" fontId="30" fillId="0" borderId="65" xfId="50" applyFont="1" applyBorder="1" applyAlignment="1">
      <alignment horizontal="center" vertical="center" wrapText="1"/>
    </xf>
    <xf numFmtId="0" fontId="30" fillId="0" borderId="91" xfId="50" applyFont="1" applyBorder="1" applyAlignment="1">
      <alignment horizontal="center" vertical="center" wrapText="1"/>
    </xf>
    <xf numFmtId="0" fontId="30" fillId="0" borderId="102" xfId="50" applyFont="1" applyBorder="1" applyAlignment="1">
      <alignment horizontal="center" vertical="center" wrapText="1"/>
    </xf>
    <xf numFmtId="0" fontId="30" fillId="0" borderId="90" xfId="50" applyFont="1" applyBorder="1" applyAlignment="1">
      <alignment horizontal="center" vertical="center" wrapText="1"/>
    </xf>
    <xf numFmtId="0" fontId="32" fillId="0" borderId="24" xfId="50" applyFont="1" applyBorder="1" applyAlignment="1">
      <alignment horizontal="center" vertical="center" wrapText="1"/>
    </xf>
    <xf numFmtId="49" fontId="28" fillId="0" borderId="57" xfId="50" applyNumberFormat="1" applyFont="1" applyBorder="1" applyAlignment="1" applyProtection="1">
      <alignment horizontal="left" vertical="center" wrapText="1"/>
      <protection locked="0"/>
    </xf>
    <xf numFmtId="49" fontId="28" fillId="0" borderId="56" xfId="50" applyNumberFormat="1" applyFont="1" applyBorder="1" applyAlignment="1" applyProtection="1">
      <alignment horizontal="left" vertical="center" wrapText="1"/>
      <protection locked="0"/>
    </xf>
    <xf numFmtId="49" fontId="28" fillId="0" borderId="58" xfId="50" applyNumberFormat="1" applyFont="1" applyBorder="1" applyAlignment="1" applyProtection="1">
      <alignment horizontal="left" vertical="center" wrapText="1"/>
      <protection locked="0"/>
    </xf>
    <xf numFmtId="49" fontId="28" fillId="0" borderId="91" xfId="50" applyNumberFormat="1" applyFont="1" applyBorder="1" applyAlignment="1" applyProtection="1">
      <alignment horizontal="left" vertical="center" wrapText="1"/>
      <protection locked="0"/>
    </xf>
    <xf numFmtId="49" fontId="28" fillId="0" borderId="102" xfId="50" applyNumberFormat="1" applyFont="1" applyBorder="1" applyAlignment="1" applyProtection="1">
      <alignment horizontal="left" vertical="center" wrapText="1"/>
      <protection locked="0"/>
    </xf>
    <xf numFmtId="49" fontId="28" fillId="0" borderId="90" xfId="50" applyNumberFormat="1" applyFont="1" applyBorder="1" applyAlignment="1" applyProtection="1">
      <alignment horizontal="left" vertical="center" wrapText="1"/>
      <protection locked="0"/>
    </xf>
    <xf numFmtId="0" fontId="30" fillId="0" borderId="56" xfId="49" applyFont="1" applyBorder="1" applyAlignment="1">
      <alignment horizontal="center" vertical="center" wrapText="1"/>
    </xf>
    <xf numFmtId="0" fontId="30" fillId="0" borderId="58" xfId="49" applyFont="1" applyBorder="1" applyAlignment="1">
      <alignment horizontal="center" vertical="center" wrapText="1"/>
    </xf>
    <xf numFmtId="0" fontId="30" fillId="0" borderId="91" xfId="49" applyFont="1" applyBorder="1" applyAlignment="1">
      <alignment horizontal="center" vertical="center" wrapText="1"/>
    </xf>
    <xf numFmtId="0" fontId="30" fillId="0" borderId="102" xfId="49" applyFont="1" applyBorder="1" applyAlignment="1">
      <alignment horizontal="center" vertical="center" wrapText="1"/>
    </xf>
    <xf numFmtId="0" fontId="30" fillId="0" borderId="90" xfId="49" applyFont="1" applyBorder="1" applyAlignment="1">
      <alignment horizontal="center" vertical="center" wrapText="1"/>
    </xf>
    <xf numFmtId="0" fontId="32" fillId="0" borderId="57" xfId="49" applyFont="1" applyBorder="1" applyAlignment="1">
      <alignment horizontal="center" vertical="center" wrapText="1"/>
    </xf>
    <xf numFmtId="0" fontId="32" fillId="0" borderId="56" xfId="49" applyFont="1" applyBorder="1" applyAlignment="1">
      <alignment horizontal="center" vertical="center" wrapText="1"/>
    </xf>
    <xf numFmtId="0" fontId="32" fillId="0" borderId="58" xfId="49" applyFont="1" applyBorder="1" applyAlignment="1">
      <alignment horizontal="center" vertical="center" wrapText="1"/>
    </xf>
    <xf numFmtId="0" fontId="32" fillId="0" borderId="39" xfId="49" applyFont="1" applyBorder="1" applyAlignment="1">
      <alignment horizontal="center" vertical="center" wrapText="1"/>
    </xf>
    <xf numFmtId="0" fontId="32" fillId="0" borderId="0" xfId="49" applyFont="1" applyAlignment="1">
      <alignment horizontal="center" vertical="center" wrapText="1"/>
    </xf>
    <xf numFmtId="0" fontId="32" fillId="0" borderId="65" xfId="49" applyFont="1" applyBorder="1" applyAlignment="1">
      <alignment horizontal="center" vertical="center" wrapText="1"/>
    </xf>
    <xf numFmtId="0" fontId="32" fillId="0" borderId="91" xfId="49" applyFont="1" applyBorder="1" applyAlignment="1">
      <alignment horizontal="center" vertical="center" wrapText="1"/>
    </xf>
    <xf numFmtId="0" fontId="32" fillId="0" borderId="102" xfId="49" applyFont="1" applyBorder="1" applyAlignment="1">
      <alignment horizontal="center" vertical="center" wrapText="1"/>
    </xf>
    <xf numFmtId="0" fontId="32" fillId="0" borderId="90" xfId="49" applyFont="1" applyBorder="1" applyAlignment="1">
      <alignment horizontal="center" vertical="center" wrapText="1"/>
    </xf>
    <xf numFmtId="0" fontId="32" fillId="0" borderId="24" xfId="49" applyFont="1" applyBorder="1" applyAlignment="1">
      <alignment horizontal="center" vertical="center" wrapText="1"/>
    </xf>
    <xf numFmtId="0" fontId="51" fillId="0" borderId="24" xfId="49" applyFont="1" applyBorder="1" applyAlignment="1">
      <alignment horizontal="center" vertical="center" wrapText="1"/>
    </xf>
    <xf numFmtId="0" fontId="2" fillId="0" borderId="57" xfId="50" applyFont="1" applyBorder="1" applyAlignment="1">
      <alignment horizontal="center" vertical="center" wrapText="1"/>
    </xf>
    <xf numFmtId="0" fontId="28" fillId="0" borderId="56" xfId="49" applyFont="1" applyBorder="1" applyAlignment="1">
      <alignment horizontal="center" vertical="center" wrapText="1"/>
    </xf>
    <xf numFmtId="0" fontId="28" fillId="0" borderId="58" xfId="49" applyFont="1" applyBorder="1" applyAlignment="1">
      <alignment horizontal="center" vertical="center" wrapText="1"/>
    </xf>
    <xf numFmtId="0" fontId="28" fillId="0" borderId="39" xfId="49" applyFont="1" applyBorder="1" applyAlignment="1">
      <alignment horizontal="center" vertical="center" wrapText="1"/>
    </xf>
    <xf numFmtId="0" fontId="28" fillId="0" borderId="0" xfId="49" applyFont="1" applyAlignment="1">
      <alignment horizontal="center" vertical="center" wrapText="1"/>
    </xf>
    <xf numFmtId="0" fontId="28" fillId="0" borderId="65" xfId="49" applyFont="1" applyBorder="1" applyAlignment="1">
      <alignment horizontal="center" vertical="center" wrapText="1"/>
    </xf>
    <xf numFmtId="0" fontId="28" fillId="0" borderId="91" xfId="49" applyFont="1" applyBorder="1" applyAlignment="1">
      <alignment horizontal="center" vertical="center" wrapText="1"/>
    </xf>
    <xf numFmtId="0" fontId="28" fillId="0" borderId="102" xfId="49" applyFont="1" applyBorder="1" applyAlignment="1">
      <alignment horizontal="center" vertical="center" wrapText="1"/>
    </xf>
    <xf numFmtId="0" fontId="28" fillId="0" borderId="90" xfId="49" applyFont="1" applyBorder="1" applyAlignment="1">
      <alignment horizontal="center" vertical="center" wrapText="1"/>
    </xf>
    <xf numFmtId="0" fontId="30" fillId="0" borderId="24" xfId="49" applyFont="1" applyBorder="1" applyAlignment="1">
      <alignment wrapText="1"/>
    </xf>
    <xf numFmtId="0" fontId="2" fillId="0" borderId="24" xfId="50" applyFont="1" applyBorder="1" applyAlignment="1">
      <alignment horizontal="center" vertical="center" wrapText="1"/>
    </xf>
    <xf numFmtId="0" fontId="28" fillId="0" borderId="24" xfId="49" applyFont="1" applyBorder="1" applyAlignment="1">
      <alignment horizontal="center" vertical="center" wrapText="1"/>
    </xf>
    <xf numFmtId="0" fontId="28" fillId="0" borderId="24" xfId="49" applyFont="1" applyBorder="1" applyAlignment="1">
      <alignment vertical="center" wrapText="1"/>
    </xf>
    <xf numFmtId="49" fontId="32" fillId="0" borderId="57" xfId="50" applyNumberFormat="1" applyFont="1" applyBorder="1" applyAlignment="1">
      <alignment horizontal="center" vertical="center" wrapText="1"/>
    </xf>
    <xf numFmtId="49" fontId="32" fillId="0" borderId="56" xfId="50" applyNumberFormat="1" applyFont="1" applyBorder="1" applyAlignment="1">
      <alignment horizontal="center" vertical="center" wrapText="1"/>
    </xf>
    <xf numFmtId="49" fontId="32" fillId="0" borderId="58" xfId="50" applyNumberFormat="1" applyFont="1" applyBorder="1" applyAlignment="1">
      <alignment horizontal="center" vertical="center" wrapText="1"/>
    </xf>
    <xf numFmtId="49" fontId="32" fillId="0" borderId="39" xfId="50" applyNumberFormat="1" applyFont="1" applyBorder="1" applyAlignment="1">
      <alignment horizontal="center" vertical="center" wrapText="1"/>
    </xf>
    <xf numFmtId="49" fontId="32" fillId="0" borderId="0" xfId="50" applyNumberFormat="1" applyFont="1" applyAlignment="1">
      <alignment horizontal="center" vertical="center" wrapText="1"/>
    </xf>
    <xf numFmtId="49" fontId="32" fillId="0" borderId="65" xfId="50" applyNumberFormat="1" applyFont="1" applyBorder="1" applyAlignment="1">
      <alignment horizontal="center" vertical="center" wrapText="1"/>
    </xf>
    <xf numFmtId="49" fontId="32" fillId="0" borderId="91" xfId="50" applyNumberFormat="1" applyFont="1" applyBorder="1" applyAlignment="1">
      <alignment horizontal="center" vertical="center" wrapText="1"/>
    </xf>
    <xf numFmtId="49" fontId="32" fillId="0" borderId="102" xfId="50" applyNumberFormat="1" applyFont="1" applyBorder="1" applyAlignment="1">
      <alignment horizontal="center" vertical="center" wrapText="1"/>
    </xf>
    <xf numFmtId="49" fontId="32" fillId="0" borderId="90" xfId="50" applyNumberFormat="1" applyFont="1" applyBorder="1" applyAlignment="1">
      <alignment horizontal="center" vertical="center" wrapText="1"/>
    </xf>
    <xf numFmtId="0" fontId="32" fillId="0" borderId="57" xfId="50" applyFont="1" applyBorder="1" applyAlignment="1">
      <alignment horizontal="center" vertical="center" wrapText="1"/>
    </xf>
    <xf numFmtId="0" fontId="32" fillId="0" borderId="56" xfId="50" applyFont="1" applyBorder="1" applyAlignment="1">
      <alignment horizontal="center" vertical="center" wrapText="1"/>
    </xf>
    <xf numFmtId="0" fontId="32" fillId="0" borderId="58" xfId="50" applyFont="1" applyBorder="1" applyAlignment="1">
      <alignment horizontal="center" vertical="center" wrapText="1"/>
    </xf>
    <xf numFmtId="0" fontId="32" fillId="0" borderId="39" xfId="50" applyFont="1" applyBorder="1" applyAlignment="1">
      <alignment horizontal="center" vertical="center" wrapText="1"/>
    </xf>
    <xf numFmtId="0" fontId="32" fillId="0" borderId="0" xfId="50" applyFont="1" applyAlignment="1">
      <alignment horizontal="center" vertical="center" wrapText="1"/>
    </xf>
    <xf numFmtId="0" fontId="32" fillId="0" borderId="65" xfId="50" applyFont="1" applyBorder="1" applyAlignment="1">
      <alignment horizontal="center" vertical="center" wrapText="1"/>
    </xf>
    <xf numFmtId="0" fontId="32" fillId="0" borderId="91" xfId="50" applyFont="1" applyBorder="1" applyAlignment="1">
      <alignment horizontal="center" vertical="center" wrapText="1"/>
    </xf>
    <xf numFmtId="0" fontId="32" fillId="0" borderId="102" xfId="50" applyFont="1" applyBorder="1" applyAlignment="1">
      <alignment horizontal="center" vertical="center" wrapText="1"/>
    </xf>
    <xf numFmtId="0" fontId="32" fillId="0" borderId="90" xfId="50" applyFont="1" applyBorder="1" applyAlignment="1">
      <alignment horizontal="center" vertical="center" wrapText="1"/>
    </xf>
    <xf numFmtId="0" fontId="4" fillId="0" borderId="16" xfId="49" applyFont="1" applyBorder="1" applyAlignment="1">
      <alignment horizontal="center" vertical="center" wrapText="1"/>
    </xf>
    <xf numFmtId="0" fontId="49" fillId="0" borderId="52" xfId="49" applyFont="1" applyBorder="1" applyAlignment="1">
      <alignment horizontal="center" vertical="center" wrapText="1"/>
    </xf>
    <xf numFmtId="0" fontId="49" fillId="0" borderId="122" xfId="49" applyFont="1" applyBorder="1" applyAlignment="1">
      <alignment horizontal="center" vertical="center" wrapText="1"/>
    </xf>
    <xf numFmtId="0" fontId="4" fillId="0" borderId="28" xfId="49" applyFont="1" applyBorder="1" applyAlignment="1">
      <alignment horizontal="center" vertical="center"/>
    </xf>
    <xf numFmtId="0" fontId="49" fillId="0" borderId="29" xfId="49" applyFont="1" applyBorder="1" applyAlignment="1">
      <alignment horizontal="center" vertical="center"/>
    </xf>
    <xf numFmtId="0" fontId="49" fillId="0" borderId="31" xfId="49" applyFont="1" applyBorder="1" applyAlignment="1">
      <alignment horizontal="center" vertical="center"/>
    </xf>
    <xf numFmtId="0" fontId="32" fillId="0" borderId="0" xfId="49" applyFont="1" applyAlignment="1">
      <alignment horizontal="center" wrapText="1"/>
    </xf>
    <xf numFmtId="0" fontId="30" fillId="0" borderId="0" xfId="49" applyFont="1" applyAlignment="1">
      <alignment wrapText="1"/>
    </xf>
    <xf numFmtId="0" fontId="32" fillId="0" borderId="0" xfId="50" applyFont="1" applyAlignment="1">
      <alignment horizontal="center"/>
    </xf>
    <xf numFmtId="0" fontId="2" fillId="0" borderId="24" xfId="49" applyFont="1" applyBorder="1" applyAlignment="1">
      <alignment horizontal="center" vertical="center" wrapText="1"/>
    </xf>
    <xf numFmtId="0" fontId="4" fillId="0" borderId="16" xfId="49" applyFont="1" applyBorder="1" applyAlignment="1">
      <alignment horizontal="center" vertical="center"/>
    </xf>
    <xf numFmtId="0" fontId="4" fillId="0" borderId="52" xfId="49" applyFont="1" applyBorder="1" applyAlignment="1">
      <alignment horizontal="center" vertical="center"/>
    </xf>
    <xf numFmtId="0" fontId="4" fillId="0" borderId="122" xfId="49" applyFont="1" applyBorder="1" applyAlignment="1">
      <alignment horizontal="center" vertical="center"/>
    </xf>
    <xf numFmtId="0" fontId="4" fillId="0" borderId="52" xfId="49" applyFont="1" applyBorder="1" applyAlignment="1">
      <alignment horizontal="center" vertical="center" wrapText="1"/>
    </xf>
    <xf numFmtId="0" fontId="4" fillId="0" borderId="17" xfId="49" applyFont="1" applyBorder="1" applyAlignment="1">
      <alignment horizontal="center" vertical="center" wrapText="1"/>
    </xf>
    <xf numFmtId="0" fontId="4" fillId="0" borderId="18" xfId="49" applyFont="1" applyBorder="1" applyAlignment="1">
      <alignment horizontal="center" vertical="center" wrapText="1"/>
    </xf>
    <xf numFmtId="0" fontId="49" fillId="0" borderId="20" xfId="49" applyFont="1" applyBorder="1" applyAlignment="1">
      <alignment horizontal="center" vertical="center" wrapText="1"/>
    </xf>
    <xf numFmtId="0" fontId="4" fillId="0" borderId="17" xfId="49" applyFont="1" applyBorder="1" applyAlignment="1">
      <alignment horizontal="center" vertical="center" textRotation="90"/>
    </xf>
    <xf numFmtId="0" fontId="4" fillId="0" borderId="28" xfId="49" applyFont="1" applyBorder="1" applyAlignment="1">
      <alignment horizontal="center" vertical="center" textRotation="90"/>
    </xf>
    <xf numFmtId="0" fontId="37" fillId="0" borderId="0" xfId="49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45" fillId="0" borderId="0" xfId="49" applyFont="1" applyAlignment="1">
      <alignment horizontal="center"/>
    </xf>
    <xf numFmtId="0" fontId="37" fillId="0" borderId="0" xfId="0" applyFont="1" applyBorder="1" applyAlignment="1">
      <alignment horizontal="left" wrapText="1"/>
    </xf>
    <xf numFmtId="0" fontId="39" fillId="0" borderId="0" xfId="49" applyFont="1" applyAlignment="1">
      <alignment horizontal="center"/>
    </xf>
    <xf numFmtId="0" fontId="34" fillId="0" borderId="0" xfId="49" applyFont="1" applyAlignment="1">
      <alignment horizontal="center"/>
    </xf>
    <xf numFmtId="0" fontId="32" fillId="0" borderId="0" xfId="49" applyFont="1" applyAlignment="1">
      <alignment horizontal="left" vertical="center"/>
    </xf>
    <xf numFmtId="0" fontId="37" fillId="0" borderId="0" xfId="49" applyFont="1" applyAlignment="1">
      <alignment horizontal="left" vertical="top"/>
    </xf>
    <xf numFmtId="0" fontId="37" fillId="0" borderId="0" xfId="49" applyFont="1" applyAlignment="1">
      <alignment vertical="top"/>
    </xf>
    <xf numFmtId="0" fontId="35" fillId="0" borderId="0" xfId="49" applyFont="1" applyAlignment="1">
      <alignment horizontal="center"/>
    </xf>
    <xf numFmtId="0" fontId="34" fillId="0" borderId="0" xfId="50" applyFont="1" applyAlignment="1">
      <alignment horizontal="center"/>
    </xf>
    <xf numFmtId="0" fontId="36" fillId="0" borderId="0" xfId="49" applyFont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38" fillId="0" borderId="0" xfId="5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7" fillId="0" borderId="0" xfId="0" applyFont="1" applyAlignment="1">
      <alignment horizontal="left" vertical="top" wrapText="1"/>
    </xf>
    <xf numFmtId="0" fontId="45" fillId="0" borderId="0" xfId="37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32" fillId="0" borderId="57" xfId="36" applyFont="1" applyBorder="1" applyAlignment="1">
      <alignment horizontal="center" vertical="center" wrapText="1"/>
    </xf>
    <xf numFmtId="0" fontId="33" fillId="0" borderId="56" xfId="37" applyFont="1" applyBorder="1" applyAlignment="1">
      <alignment horizontal="center" vertical="center" wrapText="1"/>
    </xf>
    <xf numFmtId="0" fontId="33" fillId="0" borderId="58" xfId="37" applyFont="1" applyBorder="1" applyAlignment="1">
      <alignment horizontal="center" vertical="center" wrapText="1"/>
    </xf>
    <xf numFmtId="0" fontId="33" fillId="0" borderId="39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5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3" fillId="0" borderId="90" xfId="37" applyFont="1" applyBorder="1" applyAlignment="1">
      <alignment horizontal="center" vertical="center" wrapText="1"/>
    </xf>
    <xf numFmtId="0" fontId="33" fillId="0" borderId="58" xfId="37" applyFont="1" applyBorder="1" applyAlignment="1">
      <alignment wrapText="1"/>
    </xf>
    <xf numFmtId="0" fontId="33" fillId="0" borderId="39" xfId="37" applyFont="1" applyBorder="1" applyAlignment="1">
      <alignment wrapText="1"/>
    </xf>
    <xf numFmtId="0" fontId="33" fillId="0" borderId="65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3" fillId="0" borderId="90" xfId="37" applyFont="1" applyBorder="1" applyAlignment="1">
      <alignment wrapText="1"/>
    </xf>
    <xf numFmtId="0" fontId="32" fillId="0" borderId="94" xfId="39" applyFont="1" applyBorder="1" applyAlignment="1">
      <alignment horizontal="center" vertical="center"/>
    </xf>
    <xf numFmtId="0" fontId="32" fillId="0" borderId="97" xfId="39" applyFont="1" applyBorder="1" applyAlignment="1">
      <alignment horizontal="center" vertical="center"/>
    </xf>
    <xf numFmtId="0" fontId="32" fillId="0" borderId="93" xfId="39" applyFont="1" applyBorder="1" applyAlignment="1">
      <alignment horizontal="center" vertical="center"/>
    </xf>
    <xf numFmtId="0" fontId="4" fillId="0" borderId="0" xfId="37" applyFont="1" applyBorder="1" applyAlignment="1">
      <alignment horizontal="center" vertical="center"/>
    </xf>
    <xf numFmtId="0" fontId="30" fillId="0" borderId="33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0" xfId="39" applyFont="1" applyBorder="1" applyAlignment="1">
      <alignment horizontal="center" vertical="center" wrapText="1"/>
    </xf>
    <xf numFmtId="0" fontId="32" fillId="0" borderId="0" xfId="37" applyFont="1" applyFill="1" applyBorder="1" applyAlignment="1">
      <alignment horizontal="center" wrapText="1"/>
    </xf>
    <xf numFmtId="0" fontId="33" fillId="0" borderId="0" xfId="37" applyFont="1" applyFill="1" applyAlignment="1">
      <alignment wrapText="1"/>
    </xf>
    <xf numFmtId="0" fontId="32" fillId="0" borderId="102" xfId="36" applyFont="1" applyBorder="1" applyAlignment="1">
      <alignment horizontal="center" vertical="center"/>
    </xf>
    <xf numFmtId="0" fontId="32" fillId="0" borderId="46" xfId="37" applyFont="1" applyBorder="1" applyAlignment="1">
      <alignment horizontal="center" vertical="center"/>
    </xf>
    <xf numFmtId="0" fontId="32" fillId="0" borderId="109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 textRotation="90"/>
    </xf>
    <xf numFmtId="0" fontId="32" fillId="0" borderId="96" xfId="37" applyFont="1" applyBorder="1" applyAlignment="1">
      <alignment horizontal="center" vertical="center" textRotation="90"/>
    </xf>
    <xf numFmtId="0" fontId="32" fillId="0" borderId="127" xfId="37" applyFont="1" applyBorder="1" applyAlignment="1">
      <alignment horizontal="center" vertical="center"/>
    </xf>
    <xf numFmtId="0" fontId="32" fillId="0" borderId="128" xfId="37" applyFont="1" applyBorder="1" applyAlignment="1">
      <alignment horizontal="center" vertical="center"/>
    </xf>
    <xf numFmtId="0" fontId="32" fillId="0" borderId="129" xfId="37" applyFont="1" applyBorder="1" applyAlignment="1">
      <alignment horizontal="center" vertical="center"/>
    </xf>
    <xf numFmtId="0" fontId="32" fillId="0" borderId="33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0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0" fillId="0" borderId="111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0" fontId="30" fillId="0" borderId="98" xfId="37" applyFont="1" applyBorder="1" applyAlignment="1">
      <alignment horizontal="center" vertical="center" wrapText="1"/>
    </xf>
    <xf numFmtId="0" fontId="33" fillId="0" borderId="99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56" xfId="36" applyFont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2" fillId="0" borderId="39" xfId="36" applyFont="1" applyBorder="1" applyAlignment="1">
      <alignment horizontal="center" vertical="center" wrapText="1"/>
    </xf>
    <xf numFmtId="0" fontId="32" fillId="0" borderId="0" xfId="36" applyFont="1" applyBorder="1" applyAlignment="1">
      <alignment horizontal="center" vertical="center" wrapText="1"/>
    </xf>
    <xf numFmtId="0" fontId="32" fillId="0" borderId="65" xfId="36" applyFont="1" applyBorder="1" applyAlignment="1">
      <alignment horizontal="center" vertical="center" wrapText="1"/>
    </xf>
    <xf numFmtId="0" fontId="32" fillId="0" borderId="91" xfId="36" applyFont="1" applyBorder="1" applyAlignment="1">
      <alignment horizontal="center" vertical="center" wrapText="1"/>
    </xf>
    <xf numFmtId="0" fontId="32" fillId="0" borderId="102" xfId="36" applyFont="1" applyBorder="1" applyAlignment="1">
      <alignment horizontal="center" vertical="center" wrapText="1"/>
    </xf>
    <xf numFmtId="0" fontId="32" fillId="0" borderId="90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49" fontId="30" fillId="0" borderId="25" xfId="36" applyNumberFormat="1" applyFont="1" applyFill="1" applyBorder="1" applyAlignment="1" applyProtection="1">
      <alignment vertical="center" wrapText="1"/>
      <protection locked="0"/>
    </xf>
    <xf numFmtId="49" fontId="30" fillId="0" borderId="53" xfId="36" applyNumberFormat="1" applyFont="1" applyFill="1" applyBorder="1" applyAlignment="1" applyProtection="1">
      <alignment vertical="center" wrapText="1"/>
      <protection locked="0"/>
    </xf>
    <xf numFmtId="49" fontId="30" fillId="0" borderId="27" xfId="36" applyNumberFormat="1" applyFont="1" applyFill="1" applyBorder="1" applyAlignment="1" applyProtection="1">
      <alignment vertical="center" wrapText="1"/>
      <protection locked="0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53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46" fillId="0" borderId="57" xfId="36" applyFont="1" applyBorder="1" applyAlignment="1">
      <alignment horizontal="center" vertical="center" wrapText="1"/>
    </xf>
    <xf numFmtId="0" fontId="32" fillId="0" borderId="57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0" fillId="0" borderId="105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0" fontId="30" fillId="0" borderId="98" xfId="37" applyFont="1" applyFill="1" applyBorder="1" applyAlignment="1">
      <alignment horizontal="center" vertical="center" wrapText="1"/>
    </xf>
    <xf numFmtId="0" fontId="33" fillId="0" borderId="99" xfId="37" applyFont="1" applyFill="1" applyBorder="1" applyAlignment="1">
      <alignment horizontal="center" vertical="center" wrapText="1"/>
    </xf>
    <xf numFmtId="0" fontId="33" fillId="0" borderId="100" xfId="37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49" fontId="30" fillId="0" borderId="25" xfId="36" applyNumberFormat="1" applyFont="1" applyBorder="1" applyAlignment="1" applyProtection="1">
      <alignment vertical="center" wrapText="1"/>
      <protection locked="0"/>
    </xf>
    <xf numFmtId="49" fontId="30" fillId="0" borderId="53" xfId="36" applyNumberFormat="1" applyFont="1" applyBorder="1" applyAlignment="1" applyProtection="1">
      <alignment vertical="center" wrapText="1"/>
      <protection locked="0"/>
    </xf>
    <xf numFmtId="49" fontId="30" fillId="0" borderId="27" xfId="36" applyNumberFormat="1" applyFont="1" applyBorder="1" applyAlignment="1" applyProtection="1">
      <alignment vertical="center" wrapText="1"/>
      <protection locked="0"/>
    </xf>
    <xf numFmtId="0" fontId="30" fillId="0" borderId="25" xfId="37" applyFont="1" applyBorder="1" applyAlignment="1">
      <alignment horizontal="center" vertical="center" wrapText="1"/>
    </xf>
    <xf numFmtId="0" fontId="30" fillId="0" borderId="53" xfId="37" applyFont="1" applyBorder="1" applyAlignment="1">
      <alignment horizontal="center" vertical="center" wrapText="1"/>
    </xf>
    <xf numFmtId="0" fontId="30" fillId="0" borderId="27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0" fillId="0" borderId="56" xfId="37" applyFont="1" applyBorder="1" applyAlignment="1">
      <alignment horizontal="left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24" xfId="37" applyFont="1" applyBorder="1" applyAlignment="1">
      <alignment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0" fillId="0" borderId="10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165" fontId="2" fillId="0" borderId="119" xfId="37" applyNumberFormat="1" applyFont="1" applyFill="1" applyBorder="1" applyAlignment="1" applyProtection="1">
      <alignment horizontal="center" vertical="center"/>
    </xf>
    <xf numFmtId="165" fontId="2" fillId="0" borderId="120" xfId="37" applyNumberFormat="1" applyFont="1" applyFill="1" applyBorder="1" applyAlignment="1" applyProtection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0" fontId="4" fillId="24" borderId="69" xfId="40" applyNumberFormat="1" applyFont="1" applyFill="1" applyBorder="1" applyAlignment="1" applyProtection="1">
      <alignment horizontal="center" vertical="center" textRotation="90"/>
    </xf>
    <xf numFmtId="0" fontId="4" fillId="24" borderId="112" xfId="40" applyNumberFormat="1" applyFont="1" applyFill="1" applyBorder="1" applyAlignment="1" applyProtection="1">
      <alignment horizontal="center" vertical="center" textRotation="90"/>
    </xf>
    <xf numFmtId="0" fontId="4" fillId="24" borderId="64" xfId="40" applyNumberFormat="1" applyFont="1" applyFill="1" applyBorder="1" applyAlignment="1" applyProtection="1">
      <alignment horizontal="center" vertical="center" textRotation="90"/>
    </xf>
    <xf numFmtId="166" fontId="4" fillId="24" borderId="69" xfId="40" applyNumberFormat="1" applyFont="1" applyFill="1" applyBorder="1" applyAlignment="1" applyProtection="1">
      <alignment horizontal="center" vertical="center"/>
    </xf>
    <xf numFmtId="166" fontId="4" fillId="24" borderId="112" xfId="40" applyNumberFormat="1" applyFont="1" applyFill="1" applyBorder="1" applyAlignment="1" applyProtection="1">
      <alignment horizontal="center" vertical="center"/>
    </xf>
    <xf numFmtId="166" fontId="4" fillId="24" borderId="64" xfId="40" applyNumberFormat="1" applyFont="1" applyFill="1" applyBorder="1" applyAlignment="1" applyProtection="1">
      <alignment horizontal="center" vertical="center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2" xfId="40" applyNumberFormat="1" applyFont="1" applyFill="1" applyBorder="1" applyAlignment="1" applyProtection="1">
      <alignment horizontal="center" vertical="center" wrapText="1"/>
    </xf>
    <xf numFmtId="166" fontId="4" fillId="24" borderId="122" xfId="40" applyNumberFormat="1" applyFont="1" applyFill="1" applyBorder="1" applyAlignment="1" applyProtection="1">
      <alignment horizontal="center" vertical="center" wrapText="1"/>
    </xf>
    <xf numFmtId="166" fontId="4" fillId="24" borderId="69" xfId="40" applyNumberFormat="1" applyFont="1" applyFill="1" applyBorder="1" applyAlignment="1" applyProtection="1">
      <alignment horizontal="center" vertical="center" textRotation="90" wrapText="1"/>
    </xf>
    <xf numFmtId="166" fontId="4" fillId="24" borderId="112" xfId="40" applyNumberFormat="1" applyFont="1" applyFill="1" applyBorder="1" applyAlignment="1" applyProtection="1">
      <alignment horizontal="center" vertical="center" textRotation="90" wrapText="1"/>
    </xf>
    <xf numFmtId="166" fontId="4" fillId="24" borderId="64" xfId="40" applyNumberFormat="1" applyFont="1" applyFill="1" applyBorder="1" applyAlignment="1" applyProtection="1">
      <alignment horizontal="center" vertical="center" textRotation="90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109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45" xfId="40" applyNumberFormat="1" applyFont="1" applyFill="1" applyBorder="1" applyAlignment="1" applyProtection="1">
      <alignment horizontal="center" vertical="center" wrapText="1"/>
    </xf>
    <xf numFmtId="0" fontId="4" fillId="24" borderId="80" xfId="40" applyNumberFormat="1" applyFont="1" applyFill="1" applyBorder="1" applyAlignment="1" applyProtection="1">
      <alignment horizontal="center" vertical="center" wrapText="1"/>
    </xf>
    <xf numFmtId="0" fontId="4" fillId="24" borderId="68" xfId="40" applyNumberFormat="1" applyFont="1" applyFill="1" applyBorder="1" applyAlignment="1" applyProtection="1">
      <alignment horizontal="center" vertical="center" wrapText="1"/>
    </xf>
    <xf numFmtId="166" fontId="4" fillId="24" borderId="51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60" xfId="40" applyNumberFormat="1" applyFont="1" applyFill="1" applyBorder="1" applyAlignment="1" applyProtection="1">
      <alignment horizontal="center" vertical="center" textRotation="90" wrapText="1"/>
    </xf>
    <xf numFmtId="166" fontId="4" fillId="24" borderId="48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35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 wrapText="1"/>
    </xf>
    <xf numFmtId="166" fontId="4" fillId="24" borderId="123" xfId="40" applyNumberFormat="1" applyFont="1" applyFill="1" applyBorder="1" applyAlignment="1" applyProtection="1">
      <alignment horizontal="center" vertical="center" wrapText="1"/>
    </xf>
    <xf numFmtId="166" fontId="4" fillId="24" borderId="57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5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5" fillId="0" borderId="45" xfId="37" applyFont="1" applyFill="1" applyBorder="1" applyAlignment="1">
      <alignment horizontal="right" vertical="center" wrapText="1"/>
    </xf>
    <xf numFmtId="0" fontId="5" fillId="0" borderId="80" xfId="37" applyFont="1" applyFill="1" applyBorder="1" applyAlignment="1">
      <alignment horizontal="right" vertical="center" wrapText="1"/>
    </xf>
    <xf numFmtId="0" fontId="4" fillId="24" borderId="33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167" fontId="5" fillId="24" borderId="51" xfId="40" applyNumberFormat="1" applyFont="1" applyFill="1" applyBorder="1" applyAlignment="1" applyProtection="1">
      <alignment horizontal="center" vertical="center"/>
    </xf>
    <xf numFmtId="167" fontId="5" fillId="24" borderId="48" xfId="40" applyNumberFormat="1" applyFont="1" applyFill="1" applyBorder="1" applyAlignment="1" applyProtection="1">
      <alignment horizontal="center" vertical="center"/>
    </xf>
    <xf numFmtId="167" fontId="5" fillId="24" borderId="55" xfId="40" applyNumberFormat="1" applyFont="1" applyFill="1" applyBorder="1" applyAlignment="1" applyProtection="1">
      <alignment horizontal="center" vertical="center"/>
    </xf>
    <xf numFmtId="49" fontId="5" fillId="24" borderId="46" xfId="0" applyNumberFormat="1" applyFont="1" applyFill="1" applyBorder="1" applyAlignment="1" applyProtection="1">
      <alignment horizontal="center" vertical="center"/>
    </xf>
    <xf numFmtId="49" fontId="5" fillId="24" borderId="109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7" xfId="0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/>
    </xf>
    <xf numFmtId="165" fontId="5" fillId="24" borderId="115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0" fontId="6" fillId="0" borderId="33" xfId="37" applyFont="1" applyFill="1" applyBorder="1" applyAlignment="1">
      <alignment horizontal="left" vertical="center" wrapText="1"/>
    </xf>
    <xf numFmtId="0" fontId="6" fillId="0" borderId="11" xfId="37" applyFont="1" applyFill="1" applyBorder="1" applyAlignment="1">
      <alignment horizontal="left" vertical="center" wrapText="1"/>
    </xf>
    <xf numFmtId="0" fontId="6" fillId="0" borderId="70" xfId="37" applyFont="1" applyFill="1" applyBorder="1" applyAlignment="1">
      <alignment horizontal="left" vertical="center" wrapText="1"/>
    </xf>
    <xf numFmtId="0" fontId="5" fillId="0" borderId="126" xfId="37" applyFont="1" applyFill="1" applyBorder="1" applyAlignment="1">
      <alignment horizontal="right" vertical="center" wrapText="1"/>
    </xf>
    <xf numFmtId="0" fontId="5" fillId="0" borderId="0" xfId="37" applyFont="1" applyFill="1" applyBorder="1" applyAlignment="1">
      <alignment horizontal="right" vertical="center" wrapText="1"/>
    </xf>
    <xf numFmtId="0" fontId="5" fillId="0" borderId="67" xfId="37" applyFont="1" applyFill="1" applyBorder="1" applyAlignment="1">
      <alignment horizontal="right" vertical="center" wrapText="1"/>
    </xf>
    <xf numFmtId="0" fontId="5" fillId="0" borderId="60" xfId="40" applyFont="1" applyFill="1" applyBorder="1" applyAlignment="1">
      <alignment horizontal="center" vertical="center" wrapText="1"/>
    </xf>
    <xf numFmtId="0" fontId="5" fillId="0" borderId="35" xfId="40" applyFont="1" applyFill="1" applyBorder="1" applyAlignment="1">
      <alignment horizontal="center" vertical="center" wrapText="1"/>
    </xf>
    <xf numFmtId="0" fontId="5" fillId="0" borderId="38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33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3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167" fontId="5" fillId="24" borderId="41" xfId="40" applyNumberFormat="1" applyFont="1" applyFill="1" applyBorder="1" applyAlignment="1" applyProtection="1">
      <alignment horizontal="center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8" xfId="40" applyNumberFormat="1" applyFont="1" applyFill="1" applyBorder="1" applyAlignment="1" applyProtection="1">
      <alignment horizontal="center" vertical="center"/>
    </xf>
    <xf numFmtId="167" fontId="5" fillId="24" borderId="40" xfId="40" applyNumberFormat="1" applyFont="1" applyFill="1" applyBorder="1" applyAlignment="1" applyProtection="1">
      <alignment horizontal="center" vertical="center"/>
    </xf>
    <xf numFmtId="0" fontId="5" fillId="0" borderId="70" xfId="37" applyFont="1" applyFill="1" applyBorder="1" applyAlignment="1">
      <alignment horizontal="right" vertical="center" wrapText="1"/>
    </xf>
    <xf numFmtId="49" fontId="5" fillId="0" borderId="46" xfId="37" applyNumberFormat="1" applyFont="1" applyFill="1" applyBorder="1" applyAlignment="1" applyProtection="1">
      <alignment horizontal="center" vertical="center" wrapText="1"/>
    </xf>
    <xf numFmtId="49" fontId="5" fillId="0" borderId="109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7" xfId="37" applyNumberFormat="1" applyFont="1" applyFill="1" applyBorder="1" applyAlignment="1" applyProtection="1">
      <alignment horizontal="center" vertical="center" wrapText="1"/>
    </xf>
    <xf numFmtId="0" fontId="5" fillId="24" borderId="113" xfId="0" applyFont="1" applyFill="1" applyBorder="1" applyAlignment="1">
      <alignment horizontal="center" vertical="center" wrapText="1"/>
    </xf>
    <xf numFmtId="0" fontId="5" fillId="24" borderId="114" xfId="0" applyFont="1" applyFill="1" applyBorder="1" applyAlignment="1">
      <alignment horizontal="center" vertical="center" wrapText="1"/>
    </xf>
    <xf numFmtId="0" fontId="5" fillId="24" borderId="33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0" xfId="40" applyNumberFormat="1" applyFont="1" applyFill="1" applyBorder="1" applyAlignment="1" applyProtection="1">
      <alignment horizontal="center" vertical="center"/>
    </xf>
    <xf numFmtId="0" fontId="5" fillId="24" borderId="68" xfId="40" applyNumberFormat="1" applyFont="1" applyFill="1" applyBorder="1" applyAlignment="1" applyProtection="1">
      <alignment horizontal="center" vertical="center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71" fontId="5" fillId="0" borderId="24" xfId="0" applyNumberFormat="1" applyFont="1" applyBorder="1" applyAlignment="1">
      <alignment horizontal="left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0" xfId="0" applyNumberFormat="1" applyFont="1" applyFill="1" applyBorder="1" applyAlignment="1" applyProtection="1">
      <alignment horizontal="center" vertical="center" wrapText="1"/>
    </xf>
    <xf numFmtId="0" fontId="5" fillId="24" borderId="69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168" fontId="5" fillId="24" borderId="33" xfId="40" applyNumberFormat="1" applyFont="1" applyFill="1" applyBorder="1" applyAlignment="1" applyProtection="1">
      <alignment horizontal="center" vertical="center"/>
    </xf>
    <xf numFmtId="168" fontId="5" fillId="24" borderId="70" xfId="40" applyNumberFormat="1" applyFont="1" applyFill="1" applyBorder="1" applyAlignment="1" applyProtection="1">
      <alignment horizontal="center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8" fontId="5" fillId="24" borderId="80" xfId="40" applyNumberFormat="1" applyFont="1" applyFill="1" applyBorder="1" applyAlignment="1" applyProtection="1">
      <alignment horizontal="center" vertical="center"/>
    </xf>
    <xf numFmtId="168" fontId="5" fillId="24" borderId="33" xfId="0" applyNumberFormat="1" applyFont="1" applyFill="1" applyBorder="1" applyAlignment="1" applyProtection="1">
      <alignment horizontal="center" vertical="center" wrapText="1"/>
    </xf>
    <xf numFmtId="168" fontId="5" fillId="24" borderId="45" xfId="40" applyNumberFormat="1" applyFont="1" applyFill="1" applyBorder="1" applyAlignment="1" applyProtection="1">
      <alignment horizontal="center" vertical="center"/>
    </xf>
    <xf numFmtId="167" fontId="5" fillId="24" borderId="33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0" xfId="40" applyNumberFormat="1" applyFont="1" applyFill="1" applyBorder="1" applyAlignment="1" applyProtection="1">
      <alignment horizontal="center" vertical="center"/>
    </xf>
    <xf numFmtId="167" fontId="5" fillId="24" borderId="64" xfId="40" applyNumberFormat="1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 applyProtection="1">
      <alignment horizontal="center" vertical="center"/>
    </xf>
    <xf numFmtId="1" fontId="5" fillId="0" borderId="27" xfId="0" applyNumberFormat="1" applyFont="1" applyFill="1" applyBorder="1" applyAlignment="1" applyProtection="1">
      <alignment horizontal="center" vertical="center"/>
    </xf>
    <xf numFmtId="0" fontId="4" fillId="0" borderId="57" xfId="0" applyFont="1" applyFill="1" applyBorder="1" applyAlignment="1">
      <alignment horizontal="center" vertical="center" textRotation="90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39" xfId="0" applyFont="1" applyFill="1" applyBorder="1" applyAlignment="1">
      <alignment horizontal="center" vertical="center" textRotation="90" wrapText="1"/>
    </xf>
    <xf numFmtId="0" fontId="4" fillId="0" borderId="65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0" fontId="4" fillId="0" borderId="90" xfId="0" applyFont="1" applyFill="1" applyBorder="1" applyAlignment="1">
      <alignment horizontal="center" vertical="center" textRotation="90" wrapText="1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102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48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8" xfId="0" applyNumberFormat="1" applyFont="1" applyFill="1" applyBorder="1" applyAlignment="1" applyProtection="1">
      <alignment horizontal="center" vertical="center" textRotation="90" wrapText="1"/>
    </xf>
    <xf numFmtId="1" fontId="4" fillId="0" borderId="53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5" fontId="4" fillId="0" borderId="57" xfId="0" applyNumberFormat="1" applyFont="1" applyFill="1" applyBorder="1" applyAlignment="1" applyProtection="1">
      <alignment horizontal="center" vertical="center" textRotation="90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39" xfId="0" applyNumberFormat="1" applyFont="1" applyFill="1" applyBorder="1" applyAlignment="1" applyProtection="1">
      <alignment horizontal="center" vertical="center" textRotation="90" wrapText="1"/>
    </xf>
    <xf numFmtId="165" fontId="4" fillId="0" borderId="65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65" fontId="4" fillId="0" borderId="90" xfId="0" applyNumberFormat="1" applyFont="1" applyFill="1" applyBorder="1" applyAlignment="1" applyProtection="1">
      <alignment horizontal="center" vertical="center" textRotation="90" wrapText="1"/>
    </xf>
    <xf numFmtId="0" fontId="4" fillId="0" borderId="48" xfId="0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 applyProtection="1">
      <alignment horizontal="left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49" fontId="4" fillId="0" borderId="59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8" fontId="5" fillId="0" borderId="109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0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7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1" xfId="0" applyNumberFormat="1" applyFont="1" applyFill="1" applyBorder="1" applyAlignment="1">
      <alignment horizontal="center" vertical="center" wrapText="1"/>
    </xf>
    <xf numFmtId="1" fontId="4" fillId="0" borderId="28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43" xfId="0" applyNumberFormat="1" applyFont="1" applyFill="1" applyBorder="1" applyAlignment="1">
      <alignment horizontal="center" vertical="center" wrapText="1"/>
    </xf>
    <xf numFmtId="1" fontId="4" fillId="0" borderId="40" xfId="0" applyNumberFormat="1" applyFont="1" applyFill="1" applyBorder="1" applyAlignment="1">
      <alignment horizontal="center" vertical="center" wrapText="1"/>
    </xf>
    <xf numFmtId="1" fontId="4" fillId="0" borderId="61" xfId="0" applyNumberFormat="1" applyFont="1" applyFill="1" applyBorder="1" applyAlignment="1">
      <alignment horizontal="center" vertical="center" wrapText="1"/>
    </xf>
    <xf numFmtId="49" fontId="4" fillId="0" borderId="125" xfId="0" applyNumberFormat="1" applyFont="1" applyFill="1" applyBorder="1" applyAlignment="1" applyProtection="1">
      <alignment horizontal="left" vertic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71" xfId="0" applyNumberFormat="1" applyFont="1" applyFill="1" applyBorder="1" applyAlignment="1">
      <alignment horizontal="center" vertical="center" wrapText="1"/>
    </xf>
    <xf numFmtId="1" fontId="4" fillId="0" borderId="90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26" borderId="17" xfId="0" applyNumberFormat="1" applyFont="1" applyFill="1" applyBorder="1" applyAlignment="1">
      <alignment horizontal="center" vertical="center" wrapText="1"/>
    </xf>
    <xf numFmtId="1" fontId="4" fillId="26" borderId="28" xfId="0" applyNumberFormat="1" applyFont="1" applyFill="1" applyBorder="1" applyAlignment="1">
      <alignment horizontal="center" vertical="center" wrapText="1"/>
    </xf>
    <xf numFmtId="1" fontId="4" fillId="26" borderId="20" xfId="0" applyNumberFormat="1" applyFont="1" applyFill="1" applyBorder="1" applyAlignment="1">
      <alignment horizontal="center" vertical="center" wrapText="1"/>
    </xf>
    <xf numFmtId="1" fontId="4" fillId="26" borderId="31" xfId="0" applyNumberFormat="1" applyFont="1" applyFill="1" applyBorder="1" applyAlignment="1">
      <alignment horizontal="center" vertical="center" wrapText="1"/>
    </xf>
    <xf numFmtId="1" fontId="4" fillId="26" borderId="21" xfId="0" applyNumberFormat="1" applyFont="1" applyFill="1" applyBorder="1" applyAlignment="1">
      <alignment horizontal="center" vertical="center" wrapText="1"/>
    </xf>
    <xf numFmtId="1" fontId="4" fillId="26" borderId="32" xfId="0" applyNumberFormat="1" applyFont="1" applyFill="1" applyBorder="1" applyAlignment="1">
      <alignment horizontal="center" vertical="center" wrapText="1"/>
    </xf>
    <xf numFmtId="1" fontId="4" fillId="26" borderId="19" xfId="0" applyNumberFormat="1" applyFont="1" applyFill="1" applyBorder="1" applyAlignment="1">
      <alignment horizontal="center" vertical="center" wrapText="1"/>
    </xf>
    <xf numFmtId="1" fontId="4" fillId="26" borderId="30" xfId="0" applyNumberFormat="1" applyFont="1" applyFill="1" applyBorder="1" applyAlignment="1">
      <alignment horizontal="center" vertical="center" wrapText="1"/>
    </xf>
    <xf numFmtId="1" fontId="4" fillId="26" borderId="43" xfId="0" applyNumberFormat="1" applyFont="1" applyFill="1" applyBorder="1" applyAlignment="1">
      <alignment horizontal="center" vertical="center" wrapText="1"/>
    </xf>
    <xf numFmtId="1" fontId="4" fillId="26" borderId="61" xfId="0" applyNumberFormat="1" applyFont="1" applyFill="1" applyBorder="1" applyAlignment="1">
      <alignment horizontal="center" vertical="center" wrapText="1"/>
    </xf>
    <xf numFmtId="0" fontId="5" fillId="0" borderId="68" xfId="37" applyFont="1" applyFill="1" applyBorder="1" applyAlignment="1">
      <alignment horizontal="right" vertical="center" wrapText="1"/>
    </xf>
    <xf numFmtId="49" fontId="4" fillId="26" borderId="49" xfId="0" applyNumberFormat="1" applyFont="1" applyFill="1" applyBorder="1" applyAlignment="1" applyProtection="1">
      <alignment horizontal="left" vertical="center"/>
    </xf>
    <xf numFmtId="49" fontId="4" fillId="26" borderId="59" xfId="0" applyNumberFormat="1" applyFont="1" applyFill="1" applyBorder="1" applyAlignment="1" applyProtection="1">
      <alignment horizontal="left" vertical="center"/>
    </xf>
    <xf numFmtId="0" fontId="4" fillId="26" borderId="17" xfId="0" applyFont="1" applyFill="1" applyBorder="1" applyAlignment="1">
      <alignment horizontal="center" vertical="center" wrapText="1"/>
    </xf>
    <xf numFmtId="0" fontId="4" fillId="26" borderId="28" xfId="0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 wrapText="1"/>
    </xf>
    <xf numFmtId="0" fontId="4" fillId="26" borderId="29" xfId="0" applyFont="1" applyFill="1" applyBorder="1" applyAlignment="1">
      <alignment horizontal="center" vertical="center" wrapText="1"/>
    </xf>
    <xf numFmtId="0" fontId="4" fillId="26" borderId="20" xfId="0" applyFont="1" applyFill="1" applyBorder="1" applyAlignment="1">
      <alignment horizontal="center" vertical="center" wrapText="1"/>
    </xf>
    <xf numFmtId="0" fontId="4" fillId="26" borderId="31" xfId="0" applyFont="1" applyFill="1" applyBorder="1" applyAlignment="1">
      <alignment horizontal="center" vertical="center" wrapText="1"/>
    </xf>
    <xf numFmtId="168" fontId="5" fillId="26" borderId="109" xfId="0" applyNumberFormat="1" applyFont="1" applyFill="1" applyBorder="1" applyAlignment="1" applyProtection="1">
      <alignment horizontal="center" vertical="center"/>
    </xf>
    <xf numFmtId="168" fontId="5" fillId="26" borderId="80" xfId="0" applyNumberFormat="1" applyFont="1" applyFill="1" applyBorder="1" applyAlignment="1" applyProtection="1">
      <alignment horizontal="center" vertical="center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35" xfId="0" applyNumberFormat="1" applyFont="1" applyFill="1" applyBorder="1" applyAlignment="1">
      <alignment horizontal="center" vertical="center"/>
    </xf>
    <xf numFmtId="0" fontId="5" fillId="0" borderId="42" xfId="0" applyNumberFormat="1" applyFont="1" applyFill="1" applyBorder="1" applyAlignment="1">
      <alignment horizontal="center" vertical="center"/>
    </xf>
    <xf numFmtId="0" fontId="5" fillId="0" borderId="38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6" fillId="26" borderId="33" xfId="37" applyFont="1" applyFill="1" applyBorder="1" applyAlignment="1">
      <alignment horizontal="left" vertical="center" wrapText="1"/>
    </xf>
    <xf numFmtId="0" fontId="6" fillId="26" borderId="11" xfId="37" applyFont="1" applyFill="1" applyBorder="1" applyAlignment="1">
      <alignment horizontal="left" vertical="center" wrapText="1"/>
    </xf>
    <xf numFmtId="0" fontId="6" fillId="26" borderId="70" xfId="37" applyFont="1" applyFill="1" applyBorder="1" applyAlignment="1">
      <alignment horizontal="left" vertical="center" wrapText="1"/>
    </xf>
    <xf numFmtId="49" fontId="4" fillId="0" borderId="69" xfId="0" applyNumberFormat="1" applyFont="1" applyFill="1" applyBorder="1" applyAlignment="1">
      <alignment horizontal="left" vertical="center" wrapText="1"/>
    </xf>
    <xf numFmtId="49" fontId="4" fillId="0" borderId="112" xfId="0" applyNumberFormat="1" applyFont="1" applyFill="1" applyBorder="1" applyAlignment="1">
      <alignment horizontal="left" vertical="center" wrapText="1"/>
    </xf>
    <xf numFmtId="49" fontId="4" fillId="0" borderId="64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31" xfId="0" applyNumberFormat="1" applyFont="1" applyFill="1" applyBorder="1" applyAlignment="1">
      <alignment horizontal="center" vertical="center"/>
    </xf>
    <xf numFmtId="168" fontId="5" fillId="0" borderId="69" xfId="0" applyNumberFormat="1" applyFont="1" applyFill="1" applyBorder="1" applyAlignment="1" applyProtection="1">
      <alignment horizontal="center" vertical="center"/>
    </xf>
    <xf numFmtId="168" fontId="5" fillId="0" borderId="112" xfId="0" applyNumberFormat="1" applyFont="1" applyFill="1" applyBorder="1" applyAlignment="1" applyProtection="1">
      <alignment horizontal="center" vertical="center"/>
    </xf>
    <xf numFmtId="168" fontId="5" fillId="0" borderId="64" xfId="0" applyNumberFormat="1" applyFont="1" applyFill="1" applyBorder="1" applyAlignment="1" applyProtection="1">
      <alignment horizontal="center" vertical="center"/>
    </xf>
    <xf numFmtId="1" fontId="5" fillId="0" borderId="41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1" fontId="5" fillId="0" borderId="60" xfId="0" applyNumberFormat="1" applyFont="1" applyFill="1" applyBorder="1" applyAlignment="1">
      <alignment horizontal="center" vertical="center"/>
    </xf>
    <xf numFmtId="165" fontId="5" fillId="0" borderId="42" xfId="0" applyNumberFormat="1" applyFont="1" applyFill="1" applyBorder="1" applyAlignment="1">
      <alignment horizontal="center" vertical="center"/>
    </xf>
    <xf numFmtId="165" fontId="5" fillId="0" borderId="38" xfId="0" applyNumberFormat="1" applyFont="1" applyFill="1" applyBorder="1" applyAlignment="1">
      <alignment horizontal="center" vertical="center"/>
    </xf>
    <xf numFmtId="165" fontId="5" fillId="0" borderId="35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35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5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60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63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60" xfId="0" applyNumberFormat="1" applyFont="1" applyFill="1" applyBorder="1" applyAlignment="1">
      <alignment horizontal="center" vertical="center"/>
    </xf>
  </cellXfs>
  <cellStyles count="5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50"/>
    <cellStyle name="Обычный 3" xfId="37"/>
    <cellStyle name="Обычный 3 2" xfId="49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362857</xdr:colOff>
      <xdr:row>108</xdr:row>
      <xdr:rowOff>87084</xdr:rowOff>
    </xdr:from>
    <xdr:to>
      <xdr:col>5</xdr:col>
      <xdr:colOff>321309</xdr:colOff>
      <xdr:row>110</xdr:row>
      <xdr:rowOff>150403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ECF9045-14BB-4509-B097-F499B908DB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577" y="20722044"/>
          <a:ext cx="827132" cy="459559"/>
        </a:xfrm>
        <a:prstGeom prst="rect">
          <a:avLst/>
        </a:prstGeom>
      </xdr:spPr>
    </xdr:pic>
    <xdr:clientData/>
  </xdr:twoCellAnchor>
  <xdr:twoCellAnchor editAs="oneCell">
    <xdr:from>
      <xdr:col>4</xdr:col>
      <xdr:colOff>65313</xdr:colOff>
      <xdr:row>106</xdr:row>
      <xdr:rowOff>36286</xdr:rowOff>
    </xdr:from>
    <xdr:to>
      <xdr:col>6</xdr:col>
      <xdr:colOff>23766</xdr:colOff>
      <xdr:row>108</xdr:row>
      <xdr:rowOff>107224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86DEC4B-9AF1-4EB3-8E5B-C2AF7CF3C2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0373" y="20290246"/>
          <a:ext cx="827133" cy="459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topLeftCell="A4" zoomScale="85" zoomScaleNormal="100" zoomScaleSheetLayoutView="85" workbookViewId="0">
      <selection activeCell="T31" sqref="T31:V33"/>
    </sheetView>
  </sheetViews>
  <sheetFormatPr defaultColWidth="3.28515625" defaultRowHeight="15.75" x14ac:dyDescent="0.25"/>
  <cols>
    <col min="1" max="1" width="6.5703125" style="546" customWidth="1"/>
    <col min="2" max="2" width="5.140625" style="546" customWidth="1"/>
    <col min="3" max="3" width="4.42578125" style="546" customWidth="1"/>
    <col min="4" max="4" width="6.42578125" style="546" customWidth="1"/>
    <col min="5" max="5" width="4.28515625" style="546" customWidth="1"/>
    <col min="6" max="6" width="4.42578125" style="546" customWidth="1"/>
    <col min="7" max="7" width="3.7109375" style="546" customWidth="1"/>
    <col min="8" max="8" width="3.85546875" style="546" customWidth="1"/>
    <col min="9" max="9" width="4" style="546" customWidth="1"/>
    <col min="10" max="10" width="4.140625" style="546" customWidth="1"/>
    <col min="11" max="11" width="4.7109375" style="546" customWidth="1"/>
    <col min="12" max="12" width="4.85546875" style="546" customWidth="1"/>
    <col min="13" max="13" width="4" style="546" customWidth="1"/>
    <col min="14" max="14" width="5" style="546" customWidth="1"/>
    <col min="15" max="15" width="5.140625" style="546" customWidth="1"/>
    <col min="16" max="16" width="5.7109375" style="546" customWidth="1"/>
    <col min="17" max="18" width="4" style="546" customWidth="1"/>
    <col min="19" max="19" width="3.85546875" style="546" customWidth="1"/>
    <col min="20" max="20" width="4.85546875" style="546" customWidth="1"/>
    <col min="21" max="21" width="6.42578125" style="546" customWidth="1"/>
    <col min="22" max="22" width="6" style="546" customWidth="1"/>
    <col min="23" max="23" width="6.7109375" style="546" customWidth="1"/>
    <col min="24" max="24" width="6.140625" style="546" customWidth="1"/>
    <col min="25" max="25" width="7" style="546" customWidth="1"/>
    <col min="26" max="26" width="6.85546875" style="546" customWidth="1"/>
    <col min="27" max="27" width="6.7109375" style="546" customWidth="1"/>
    <col min="28" max="28" width="6" style="546" customWidth="1"/>
    <col min="29" max="29" width="7.5703125" style="546" customWidth="1"/>
    <col min="30" max="30" width="7.140625" style="546" customWidth="1"/>
    <col min="31" max="31" width="5.7109375" style="546" customWidth="1"/>
    <col min="32" max="32" width="7.42578125" style="546" customWidth="1"/>
    <col min="33" max="33" width="7" style="546" customWidth="1"/>
    <col min="34" max="34" width="7.42578125" style="546" customWidth="1"/>
    <col min="35" max="35" width="7.85546875" style="546" customWidth="1"/>
    <col min="36" max="36" width="8.140625" style="546" customWidth="1"/>
    <col min="37" max="37" width="7.85546875" style="546" customWidth="1"/>
    <col min="38" max="38" width="6.7109375" style="546" customWidth="1"/>
    <col min="39" max="39" width="6" style="546" customWidth="1"/>
    <col min="40" max="40" width="8.140625" style="546" customWidth="1"/>
    <col min="41" max="41" width="7.42578125" style="546" customWidth="1"/>
    <col min="42" max="42" width="5.140625" style="546" customWidth="1"/>
    <col min="43" max="43" width="4.5703125" style="546" customWidth="1"/>
    <col min="44" max="44" width="4.7109375" style="546" customWidth="1"/>
    <col min="45" max="45" width="3.85546875" style="546" customWidth="1"/>
    <col min="46" max="46" width="4.5703125" style="546" customWidth="1"/>
    <col min="47" max="47" width="5.42578125" style="546" customWidth="1"/>
    <col min="48" max="48" width="4.42578125" style="546" customWidth="1"/>
    <col min="49" max="49" width="6.7109375" style="546" customWidth="1"/>
    <col min="50" max="50" width="4.7109375" style="546" customWidth="1"/>
    <col min="51" max="51" width="5.42578125" style="546" customWidth="1"/>
    <col min="52" max="52" width="5.5703125" style="546" customWidth="1"/>
    <col min="53" max="53" width="4" style="546" customWidth="1"/>
    <col min="54" max="16384" width="3.28515625" style="546"/>
  </cols>
  <sheetData>
    <row r="1" spans="1:53" ht="30" x14ac:dyDescent="0.4">
      <c r="A1" s="713" t="s">
        <v>104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7" t="s">
        <v>103</v>
      </c>
      <c r="Q1" s="717"/>
      <c r="R1" s="717"/>
      <c r="S1" s="717"/>
      <c r="T1" s="717"/>
      <c r="U1" s="717"/>
      <c r="V1" s="717"/>
      <c r="W1" s="717"/>
      <c r="X1" s="717"/>
      <c r="Y1" s="717"/>
      <c r="Z1" s="717"/>
      <c r="AA1" s="717"/>
      <c r="AB1" s="717"/>
      <c r="AC1" s="717"/>
      <c r="AD1" s="717"/>
      <c r="AE1" s="717"/>
      <c r="AF1" s="717"/>
      <c r="AG1" s="717"/>
      <c r="AH1" s="717"/>
      <c r="AI1" s="717"/>
      <c r="AJ1" s="717"/>
      <c r="AK1" s="717"/>
      <c r="AL1" s="717"/>
      <c r="AM1" s="717"/>
      <c r="AN1" s="545"/>
    </row>
    <row r="2" spans="1:53" ht="30" x14ac:dyDescent="0.4">
      <c r="A2" s="713" t="s">
        <v>106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545"/>
      <c r="Q2" s="545"/>
      <c r="R2" s="545"/>
      <c r="S2" s="545"/>
      <c r="T2" s="545"/>
      <c r="U2" s="545"/>
      <c r="V2" s="545"/>
      <c r="W2" s="545"/>
      <c r="X2" s="545"/>
      <c r="Y2" s="545"/>
      <c r="Z2" s="545"/>
      <c r="AA2" s="545"/>
      <c r="AB2" s="545"/>
      <c r="AC2" s="545"/>
      <c r="AD2" s="545"/>
      <c r="AE2" s="545"/>
      <c r="AF2" s="545"/>
      <c r="AG2" s="545"/>
      <c r="AH2" s="545"/>
      <c r="AI2" s="545"/>
      <c r="AJ2" s="545"/>
      <c r="AK2" s="545"/>
      <c r="AL2" s="545"/>
      <c r="AM2" s="545"/>
      <c r="AN2" s="545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</row>
    <row r="3" spans="1:53" ht="30.75" customHeight="1" x14ac:dyDescent="0.45">
      <c r="A3" s="718" t="s">
        <v>136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  <c r="P3" s="719" t="s">
        <v>105</v>
      </c>
      <c r="Q3" s="719"/>
      <c r="R3" s="719"/>
      <c r="S3" s="719"/>
      <c r="T3" s="719"/>
      <c r="U3" s="719"/>
      <c r="V3" s="719"/>
      <c r="W3" s="719"/>
      <c r="X3" s="719"/>
      <c r="Y3" s="719"/>
      <c r="Z3" s="719"/>
      <c r="AA3" s="719"/>
      <c r="AB3" s="719"/>
      <c r="AC3" s="719"/>
      <c r="AD3" s="719"/>
      <c r="AE3" s="719"/>
      <c r="AF3" s="719"/>
      <c r="AG3" s="719"/>
      <c r="AH3" s="719"/>
      <c r="AI3" s="719"/>
      <c r="AJ3" s="719"/>
      <c r="AK3" s="719"/>
      <c r="AL3" s="719"/>
      <c r="AM3" s="719"/>
      <c r="AN3" s="720" t="s">
        <v>354</v>
      </c>
      <c r="AO3" s="720"/>
      <c r="AP3" s="720"/>
      <c r="AQ3" s="720"/>
      <c r="AR3" s="720"/>
      <c r="AS3" s="720"/>
      <c r="AT3" s="720"/>
      <c r="AU3" s="720"/>
      <c r="AV3" s="720"/>
      <c r="AW3" s="720"/>
      <c r="AX3" s="720"/>
      <c r="AY3" s="720"/>
      <c r="AZ3" s="720"/>
      <c r="BA3" s="720"/>
    </row>
    <row r="4" spans="1:53" ht="30.75" x14ac:dyDescent="0.45">
      <c r="A4" s="721" t="s">
        <v>384</v>
      </c>
      <c r="B4" s="721"/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548"/>
      <c r="Q4" s="548"/>
      <c r="R4" s="548"/>
      <c r="S4" s="548"/>
      <c r="T4" s="548"/>
      <c r="U4" s="548"/>
      <c r="V4" s="548"/>
      <c r="W4" s="548"/>
      <c r="X4" s="548"/>
      <c r="Y4" s="548"/>
      <c r="Z4" s="548"/>
      <c r="AA4" s="548"/>
      <c r="AB4" s="548"/>
      <c r="AC4" s="548"/>
      <c r="AD4" s="548"/>
      <c r="AE4" s="548"/>
      <c r="AF4" s="548"/>
      <c r="AG4" s="548"/>
      <c r="AH4" s="548"/>
      <c r="AI4" s="548"/>
      <c r="AJ4" s="548"/>
      <c r="AK4" s="548"/>
      <c r="AL4" s="548"/>
      <c r="AM4" s="548"/>
      <c r="AN4" s="720"/>
      <c r="AO4" s="720"/>
      <c r="AP4" s="720"/>
      <c r="AQ4" s="720"/>
      <c r="AR4" s="720"/>
      <c r="AS4" s="720"/>
      <c r="AT4" s="720"/>
      <c r="AU4" s="720"/>
      <c r="AV4" s="720"/>
      <c r="AW4" s="720"/>
      <c r="AX4" s="720"/>
      <c r="AY4" s="720"/>
      <c r="AZ4" s="720"/>
      <c r="BA4" s="720"/>
    </row>
    <row r="5" spans="1:53" ht="27.75" x14ac:dyDescent="0.4">
      <c r="A5" s="549"/>
      <c r="B5" s="549"/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712" t="s">
        <v>107</v>
      </c>
      <c r="Q5" s="713"/>
      <c r="R5" s="713"/>
      <c r="S5" s="713"/>
      <c r="T5" s="713"/>
      <c r="U5" s="713"/>
      <c r="V5" s="713"/>
      <c r="W5" s="713"/>
      <c r="X5" s="713"/>
      <c r="Y5" s="713"/>
      <c r="Z5" s="713"/>
      <c r="AA5" s="713"/>
      <c r="AB5" s="713"/>
      <c r="AC5" s="713"/>
      <c r="AD5" s="713"/>
      <c r="AE5" s="713"/>
      <c r="AF5" s="713"/>
      <c r="AG5" s="713"/>
      <c r="AH5" s="713"/>
      <c r="AI5" s="713"/>
      <c r="AJ5" s="713"/>
      <c r="AK5" s="713"/>
      <c r="AL5" s="713"/>
      <c r="AM5" s="713"/>
    </row>
    <row r="6" spans="1:53" s="550" customFormat="1" ht="27.75" x14ac:dyDescent="0.4">
      <c r="A6" s="713" t="s">
        <v>385</v>
      </c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713"/>
      <c r="O6" s="713"/>
      <c r="AO6" s="714"/>
      <c r="AP6" s="714"/>
      <c r="AQ6" s="714"/>
      <c r="AR6" s="714"/>
      <c r="AS6" s="714"/>
      <c r="AT6" s="714"/>
      <c r="AU6" s="714"/>
      <c r="AV6" s="714"/>
      <c r="AW6" s="714"/>
      <c r="AX6" s="714"/>
      <c r="AY6" s="714"/>
      <c r="AZ6" s="714"/>
      <c r="BA6" s="714"/>
    </row>
    <row r="7" spans="1:53" s="550" customFormat="1" ht="27.75" customHeight="1" x14ac:dyDescent="0.4">
      <c r="A7" s="713" t="s">
        <v>342</v>
      </c>
      <c r="B7" s="713"/>
      <c r="C7" s="713"/>
      <c r="D7" s="713"/>
      <c r="E7" s="713"/>
      <c r="F7" s="713"/>
      <c r="G7" s="713"/>
      <c r="H7" s="713"/>
      <c r="I7" s="713"/>
      <c r="J7" s="713"/>
      <c r="K7" s="713"/>
      <c r="L7" s="713"/>
      <c r="M7" s="713"/>
      <c r="N7" s="713"/>
      <c r="O7" s="713"/>
      <c r="P7" s="711" t="s">
        <v>138</v>
      </c>
      <c r="Q7" s="711"/>
      <c r="R7" s="711"/>
      <c r="S7" s="711"/>
      <c r="T7" s="711"/>
      <c r="U7" s="711"/>
      <c r="V7" s="711"/>
      <c r="W7" s="711"/>
      <c r="X7" s="711"/>
      <c r="Y7" s="711"/>
      <c r="Z7" s="711"/>
      <c r="AA7" s="711"/>
      <c r="AB7" s="711"/>
      <c r="AC7" s="711"/>
      <c r="AD7" s="711"/>
      <c r="AE7" s="711"/>
      <c r="AF7" s="711"/>
      <c r="AG7" s="711"/>
      <c r="AH7" s="711"/>
      <c r="AI7" s="711"/>
      <c r="AJ7" s="711"/>
      <c r="AK7" s="711"/>
      <c r="AL7" s="711"/>
      <c r="AM7" s="711"/>
      <c r="AN7" s="715" t="s">
        <v>386</v>
      </c>
      <c r="AO7" s="716"/>
      <c r="AP7" s="716"/>
      <c r="AQ7" s="716"/>
      <c r="AR7" s="716"/>
      <c r="AS7" s="716"/>
      <c r="AT7" s="716"/>
      <c r="AU7" s="716"/>
      <c r="AV7" s="716"/>
      <c r="AW7" s="716"/>
      <c r="AX7" s="716"/>
      <c r="AY7" s="716"/>
      <c r="AZ7" s="716"/>
      <c r="BA7" s="716"/>
    </row>
    <row r="8" spans="1:53" s="550" customFormat="1" ht="26.25" customHeight="1" x14ac:dyDescent="0.4">
      <c r="P8" s="711" t="s">
        <v>263</v>
      </c>
      <c r="Q8" s="711"/>
      <c r="R8" s="711"/>
      <c r="S8" s="711"/>
      <c r="T8" s="711"/>
      <c r="U8" s="711"/>
      <c r="V8" s="711"/>
      <c r="W8" s="711"/>
      <c r="X8" s="711"/>
      <c r="Y8" s="711"/>
      <c r="Z8" s="711"/>
      <c r="AA8" s="711"/>
      <c r="AB8" s="711"/>
      <c r="AC8" s="711"/>
      <c r="AD8" s="711"/>
      <c r="AE8" s="711"/>
      <c r="AF8" s="711"/>
      <c r="AG8" s="711"/>
      <c r="AH8" s="711"/>
      <c r="AI8" s="711"/>
      <c r="AJ8" s="711"/>
      <c r="AK8" s="711"/>
      <c r="AL8" s="711"/>
      <c r="AM8" s="711"/>
      <c r="AN8" s="705" t="s">
        <v>387</v>
      </c>
      <c r="AO8" s="705"/>
      <c r="AP8" s="705"/>
      <c r="AQ8" s="705"/>
      <c r="AR8" s="705"/>
      <c r="AS8" s="705"/>
      <c r="AT8" s="705"/>
      <c r="AU8" s="705"/>
      <c r="AV8" s="705"/>
      <c r="AW8" s="705"/>
      <c r="AX8" s="705"/>
      <c r="AY8" s="705"/>
      <c r="AZ8" s="705"/>
      <c r="BA8" s="705"/>
    </row>
    <row r="9" spans="1:53" s="550" customFormat="1" ht="26.25" customHeight="1" x14ac:dyDescent="0.4">
      <c r="P9" s="711" t="s">
        <v>264</v>
      </c>
      <c r="Q9" s="711"/>
      <c r="R9" s="711"/>
      <c r="S9" s="711"/>
      <c r="T9" s="711"/>
      <c r="U9" s="711"/>
      <c r="V9" s="711"/>
      <c r="W9" s="711"/>
      <c r="X9" s="711"/>
      <c r="Y9" s="711"/>
      <c r="Z9" s="711"/>
      <c r="AA9" s="711"/>
      <c r="AB9" s="711"/>
      <c r="AC9" s="711"/>
      <c r="AD9" s="711"/>
      <c r="AE9" s="711"/>
      <c r="AF9" s="711"/>
      <c r="AG9" s="711"/>
      <c r="AH9" s="711"/>
      <c r="AI9" s="711"/>
      <c r="AJ9" s="711"/>
      <c r="AK9" s="711"/>
      <c r="AL9" s="711"/>
      <c r="AM9" s="711"/>
      <c r="AN9" s="705"/>
      <c r="AO9" s="705"/>
      <c r="AP9" s="705"/>
      <c r="AQ9" s="705"/>
      <c r="AR9" s="705"/>
      <c r="AS9" s="705"/>
      <c r="AT9" s="705"/>
      <c r="AU9" s="705"/>
      <c r="AV9" s="705"/>
      <c r="AW9" s="705"/>
      <c r="AX9" s="705"/>
      <c r="AY9" s="705"/>
      <c r="AZ9" s="705"/>
      <c r="BA9" s="705"/>
    </row>
    <row r="10" spans="1:53" s="550" customFormat="1" ht="26.25" customHeight="1" x14ac:dyDescent="0.35">
      <c r="P10" s="706" t="s">
        <v>140</v>
      </c>
      <c r="Q10" s="707"/>
      <c r="R10" s="707"/>
      <c r="S10" s="707"/>
      <c r="T10" s="707"/>
      <c r="U10" s="707"/>
      <c r="V10" s="707"/>
      <c r="W10" s="707"/>
      <c r="X10" s="707"/>
      <c r="Y10" s="707"/>
      <c r="Z10" s="707"/>
      <c r="AA10" s="707"/>
      <c r="AB10" s="707"/>
      <c r="AC10" s="707"/>
      <c r="AD10" s="707"/>
      <c r="AE10" s="707"/>
      <c r="AF10" s="707"/>
      <c r="AG10" s="707"/>
      <c r="AH10" s="707"/>
      <c r="AI10" s="707"/>
      <c r="AJ10" s="707"/>
      <c r="AK10" s="707"/>
      <c r="AL10" s="708"/>
      <c r="AM10" s="708"/>
      <c r="AN10" s="705"/>
      <c r="AO10" s="705"/>
      <c r="AP10" s="705"/>
      <c r="AQ10" s="705"/>
      <c r="AR10" s="705"/>
      <c r="AS10" s="705"/>
      <c r="AT10" s="705"/>
      <c r="AU10" s="705"/>
      <c r="AV10" s="705"/>
      <c r="AW10" s="705"/>
      <c r="AX10" s="705"/>
      <c r="AY10" s="705"/>
      <c r="AZ10" s="705"/>
      <c r="BA10" s="705"/>
    </row>
    <row r="11" spans="1:53" s="550" customFormat="1" ht="26.25" customHeight="1" x14ac:dyDescent="0.4">
      <c r="P11" s="709" t="s">
        <v>352</v>
      </c>
      <c r="Q11" s="709"/>
      <c r="R11" s="709"/>
      <c r="S11" s="709"/>
      <c r="T11" s="709"/>
      <c r="U11" s="709"/>
      <c r="V11" s="709"/>
      <c r="W11" s="709"/>
      <c r="X11" s="709"/>
      <c r="Y11" s="709"/>
      <c r="Z11" s="709"/>
      <c r="AA11" s="709"/>
      <c r="AB11" s="709"/>
      <c r="AC11" s="709"/>
      <c r="AD11" s="709"/>
      <c r="AE11" s="709"/>
      <c r="AF11" s="709"/>
      <c r="AG11" s="709"/>
      <c r="AH11" s="709"/>
      <c r="AI11" s="709"/>
      <c r="AJ11" s="709"/>
      <c r="AK11" s="709"/>
      <c r="AL11" s="709"/>
      <c r="AM11" s="709"/>
      <c r="AN11" s="552"/>
      <c r="AO11" s="552"/>
      <c r="AP11" s="552"/>
      <c r="AQ11" s="552"/>
      <c r="AR11" s="552"/>
      <c r="AS11" s="552"/>
      <c r="AT11" s="552"/>
      <c r="AU11" s="552"/>
      <c r="AV11" s="552"/>
      <c r="AW11" s="552"/>
      <c r="AX11" s="552"/>
      <c r="AY11" s="552"/>
      <c r="AZ11" s="552"/>
      <c r="BA11" s="552"/>
    </row>
    <row r="12" spans="1:53" s="550" customFormat="1" ht="26.25" x14ac:dyDescent="0.4">
      <c r="P12" s="551"/>
      <c r="Q12" s="551"/>
      <c r="R12" s="551"/>
      <c r="S12" s="551"/>
      <c r="T12" s="551"/>
      <c r="U12" s="551"/>
      <c r="V12" s="551"/>
      <c r="W12" s="551"/>
      <c r="X12" s="551"/>
      <c r="Y12" s="551"/>
      <c r="Z12" s="551"/>
      <c r="AA12" s="551"/>
      <c r="AB12" s="551"/>
      <c r="AC12" s="551"/>
      <c r="AD12" s="551"/>
      <c r="AE12" s="551"/>
      <c r="AF12" s="551"/>
      <c r="AG12" s="551"/>
      <c r="AH12" s="551"/>
      <c r="AI12" s="551"/>
      <c r="AJ12" s="551"/>
      <c r="AK12" s="551"/>
      <c r="AL12" s="553"/>
      <c r="AM12" s="553"/>
      <c r="AN12" s="552"/>
      <c r="AO12" s="552"/>
      <c r="AP12" s="552"/>
      <c r="AQ12" s="552"/>
      <c r="AR12" s="552"/>
      <c r="AS12" s="552"/>
      <c r="AT12" s="552"/>
      <c r="AU12" s="552"/>
      <c r="AV12" s="552"/>
      <c r="AW12" s="552"/>
      <c r="AX12" s="552"/>
      <c r="AY12" s="552"/>
      <c r="AZ12" s="552"/>
      <c r="BA12" s="552"/>
    </row>
    <row r="13" spans="1:53" s="550" customFormat="1" ht="26.25" x14ac:dyDescent="0.4">
      <c r="P13" s="551"/>
      <c r="Q13" s="551"/>
      <c r="R13" s="551"/>
      <c r="S13" s="551"/>
      <c r="T13" s="551"/>
      <c r="U13" s="551"/>
      <c r="V13" s="551"/>
      <c r="W13" s="551"/>
      <c r="X13" s="551"/>
      <c r="Y13" s="551"/>
      <c r="Z13" s="551"/>
      <c r="AA13" s="551"/>
      <c r="AB13" s="551"/>
      <c r="AC13" s="551"/>
      <c r="AD13" s="551"/>
      <c r="AE13" s="551"/>
      <c r="AF13" s="551"/>
      <c r="AG13" s="551"/>
      <c r="AH13" s="551"/>
      <c r="AI13" s="551"/>
      <c r="AJ13" s="551"/>
      <c r="AK13" s="551"/>
      <c r="AL13" s="553"/>
      <c r="AM13" s="553"/>
      <c r="AN13" s="552"/>
      <c r="AO13" s="552"/>
      <c r="AP13" s="552"/>
      <c r="AQ13" s="552"/>
      <c r="AR13" s="552"/>
      <c r="AS13" s="552"/>
      <c r="AT13" s="552"/>
      <c r="AU13" s="552"/>
      <c r="AV13" s="552"/>
      <c r="AW13" s="552"/>
      <c r="AX13" s="552"/>
      <c r="AY13" s="552"/>
      <c r="AZ13" s="552"/>
      <c r="BA13" s="552"/>
    </row>
    <row r="14" spans="1:53" s="550" customFormat="1" ht="18.75" x14ac:dyDescent="0.3">
      <c r="AO14" s="554"/>
      <c r="AP14" s="554"/>
      <c r="AQ14" s="554"/>
      <c r="AR14" s="554"/>
      <c r="AS14" s="554"/>
      <c r="AT14" s="554"/>
      <c r="AU14" s="554"/>
      <c r="AV14" s="554"/>
      <c r="AW14" s="554"/>
      <c r="AX14" s="554"/>
      <c r="AY14" s="554"/>
      <c r="AZ14" s="554"/>
      <c r="BA14" s="554"/>
    </row>
    <row r="15" spans="1:53" s="550" customFormat="1" ht="22.5" x14ac:dyDescent="0.3">
      <c r="A15" s="710" t="s">
        <v>143</v>
      </c>
      <c r="B15" s="710"/>
      <c r="C15" s="710"/>
      <c r="D15" s="710"/>
      <c r="E15" s="710"/>
      <c r="F15" s="710"/>
      <c r="G15" s="710"/>
      <c r="H15" s="710"/>
      <c r="I15" s="710"/>
      <c r="J15" s="710"/>
      <c r="K15" s="710"/>
      <c r="L15" s="710"/>
      <c r="M15" s="710"/>
      <c r="N15" s="710"/>
      <c r="O15" s="710"/>
      <c r="P15" s="710"/>
      <c r="Q15" s="710"/>
      <c r="R15" s="710"/>
      <c r="S15" s="710"/>
      <c r="T15" s="710"/>
      <c r="U15" s="710"/>
      <c r="V15" s="710"/>
      <c r="W15" s="710"/>
      <c r="X15" s="710"/>
      <c r="Y15" s="710"/>
      <c r="Z15" s="710"/>
      <c r="AA15" s="710"/>
      <c r="AB15" s="710"/>
      <c r="AC15" s="710"/>
      <c r="AD15" s="710"/>
      <c r="AE15" s="710"/>
      <c r="AF15" s="710"/>
      <c r="AG15" s="710"/>
      <c r="AH15" s="710"/>
      <c r="AI15" s="710"/>
      <c r="AJ15" s="710"/>
      <c r="AK15" s="710"/>
      <c r="AL15" s="710"/>
      <c r="AM15" s="710"/>
      <c r="AN15" s="710"/>
      <c r="AO15" s="710"/>
      <c r="AP15" s="710"/>
      <c r="AQ15" s="710"/>
      <c r="AR15" s="710"/>
      <c r="AS15" s="710"/>
      <c r="AT15" s="710"/>
      <c r="AU15" s="710"/>
      <c r="AV15" s="710"/>
      <c r="AW15" s="710"/>
      <c r="AX15" s="710"/>
      <c r="AY15" s="710"/>
      <c r="AZ15" s="710"/>
      <c r="BA15" s="710"/>
    </row>
    <row r="16" spans="1:53" s="550" customFormat="1" ht="19.5" thickBot="1" x14ac:dyDescent="0.35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555"/>
      <c r="AH16" s="555"/>
      <c r="AI16" s="555"/>
      <c r="AJ16" s="555"/>
      <c r="AK16" s="555"/>
      <c r="AL16" s="555"/>
      <c r="AM16" s="555"/>
      <c r="AN16" s="555"/>
      <c r="AO16" s="555"/>
      <c r="AP16" s="555"/>
      <c r="AQ16" s="555"/>
      <c r="AR16" s="555"/>
      <c r="AS16" s="555"/>
      <c r="AT16" s="555"/>
      <c r="AU16" s="555"/>
      <c r="AV16" s="555"/>
      <c r="AW16" s="555"/>
      <c r="AX16" s="555"/>
      <c r="AY16" s="555"/>
      <c r="AZ16" s="555"/>
      <c r="BA16" s="555"/>
    </row>
    <row r="17" spans="1:53" x14ac:dyDescent="0.25">
      <c r="A17" s="703" t="s">
        <v>108</v>
      </c>
      <c r="B17" s="696" t="s">
        <v>109</v>
      </c>
      <c r="C17" s="697"/>
      <c r="D17" s="697"/>
      <c r="E17" s="698"/>
      <c r="F17" s="696" t="s">
        <v>110</v>
      </c>
      <c r="G17" s="697"/>
      <c r="H17" s="697"/>
      <c r="I17" s="698"/>
      <c r="J17" s="686" t="s">
        <v>111</v>
      </c>
      <c r="K17" s="687"/>
      <c r="L17" s="687"/>
      <c r="M17" s="687"/>
      <c r="N17" s="686" t="s">
        <v>112</v>
      </c>
      <c r="O17" s="687"/>
      <c r="P17" s="687"/>
      <c r="Q17" s="687"/>
      <c r="R17" s="688"/>
      <c r="S17" s="686" t="s">
        <v>113</v>
      </c>
      <c r="T17" s="699"/>
      <c r="U17" s="699"/>
      <c r="V17" s="699"/>
      <c r="W17" s="688"/>
      <c r="X17" s="686" t="s">
        <v>114</v>
      </c>
      <c r="Y17" s="687"/>
      <c r="Z17" s="687"/>
      <c r="AA17" s="688"/>
      <c r="AB17" s="696" t="s">
        <v>115</v>
      </c>
      <c r="AC17" s="697"/>
      <c r="AD17" s="697"/>
      <c r="AE17" s="698"/>
      <c r="AF17" s="696" t="s">
        <v>116</v>
      </c>
      <c r="AG17" s="697"/>
      <c r="AH17" s="697"/>
      <c r="AI17" s="698"/>
      <c r="AJ17" s="686" t="s">
        <v>117</v>
      </c>
      <c r="AK17" s="699"/>
      <c r="AL17" s="699"/>
      <c r="AM17" s="699"/>
      <c r="AN17" s="688"/>
      <c r="AO17" s="686" t="s">
        <v>118</v>
      </c>
      <c r="AP17" s="687"/>
      <c r="AQ17" s="687"/>
      <c r="AR17" s="687"/>
      <c r="AS17" s="700" t="s">
        <v>119</v>
      </c>
      <c r="AT17" s="701"/>
      <c r="AU17" s="701"/>
      <c r="AV17" s="701"/>
      <c r="AW17" s="702"/>
      <c r="AX17" s="686" t="s">
        <v>120</v>
      </c>
      <c r="AY17" s="687"/>
      <c r="AZ17" s="687"/>
      <c r="BA17" s="688"/>
    </row>
    <row r="18" spans="1:53" s="560" customFormat="1" ht="16.5" thickBot="1" x14ac:dyDescent="0.3">
      <c r="A18" s="704"/>
      <c r="B18" s="556">
        <v>1</v>
      </c>
      <c r="C18" s="557">
        <v>2</v>
      </c>
      <c r="D18" s="557">
        <v>3</v>
      </c>
      <c r="E18" s="558">
        <v>4</v>
      </c>
      <c r="F18" s="556">
        <v>5</v>
      </c>
      <c r="G18" s="557">
        <v>6</v>
      </c>
      <c r="H18" s="557">
        <v>7</v>
      </c>
      <c r="I18" s="558">
        <v>8</v>
      </c>
      <c r="J18" s="556">
        <v>9</v>
      </c>
      <c r="K18" s="557">
        <v>10</v>
      </c>
      <c r="L18" s="557">
        <v>11</v>
      </c>
      <c r="M18" s="559">
        <v>12</v>
      </c>
      <c r="N18" s="556">
        <v>13</v>
      </c>
      <c r="O18" s="557">
        <v>14</v>
      </c>
      <c r="P18" s="557">
        <v>15</v>
      </c>
      <c r="Q18" s="557">
        <v>16</v>
      </c>
      <c r="R18" s="558">
        <v>17</v>
      </c>
      <c r="S18" s="556">
        <v>18</v>
      </c>
      <c r="T18" s="557">
        <v>19</v>
      </c>
      <c r="U18" s="557">
        <v>20</v>
      </c>
      <c r="V18" s="557">
        <v>21</v>
      </c>
      <c r="W18" s="558">
        <v>22</v>
      </c>
      <c r="X18" s="556">
        <v>23</v>
      </c>
      <c r="Y18" s="557">
        <v>24</v>
      </c>
      <c r="Z18" s="557">
        <v>25</v>
      </c>
      <c r="AA18" s="558">
        <v>26</v>
      </c>
      <c r="AB18" s="556">
        <v>27</v>
      </c>
      <c r="AC18" s="557">
        <v>28</v>
      </c>
      <c r="AD18" s="557">
        <v>29</v>
      </c>
      <c r="AE18" s="558">
        <v>30</v>
      </c>
      <c r="AF18" s="556">
        <v>31</v>
      </c>
      <c r="AG18" s="557">
        <v>32</v>
      </c>
      <c r="AH18" s="557">
        <v>33</v>
      </c>
      <c r="AI18" s="558">
        <v>34</v>
      </c>
      <c r="AJ18" s="556">
        <v>35</v>
      </c>
      <c r="AK18" s="557">
        <v>36</v>
      </c>
      <c r="AL18" s="557">
        <v>37</v>
      </c>
      <c r="AM18" s="557">
        <v>38</v>
      </c>
      <c r="AN18" s="558">
        <v>39</v>
      </c>
      <c r="AO18" s="556">
        <v>40</v>
      </c>
      <c r="AP18" s="557">
        <v>41</v>
      </c>
      <c r="AQ18" s="557">
        <v>42</v>
      </c>
      <c r="AR18" s="559">
        <v>43</v>
      </c>
      <c r="AS18" s="556">
        <v>44</v>
      </c>
      <c r="AT18" s="557">
        <v>45</v>
      </c>
      <c r="AU18" s="557">
        <v>46</v>
      </c>
      <c r="AV18" s="557">
        <v>47</v>
      </c>
      <c r="AW18" s="558">
        <v>48</v>
      </c>
      <c r="AX18" s="556">
        <v>49</v>
      </c>
      <c r="AY18" s="557">
        <v>50</v>
      </c>
      <c r="AZ18" s="557">
        <v>51</v>
      </c>
      <c r="BA18" s="558">
        <v>52</v>
      </c>
    </row>
    <row r="19" spans="1:53" ht="19.5" thickBot="1" x14ac:dyDescent="0.35">
      <c r="A19" s="561">
        <v>1</v>
      </c>
      <c r="B19" s="562" t="s">
        <v>388</v>
      </c>
      <c r="C19" s="563" t="s">
        <v>121</v>
      </c>
      <c r="D19" s="564" t="s">
        <v>121</v>
      </c>
      <c r="E19" s="564" t="s">
        <v>121</v>
      </c>
      <c r="F19" s="565" t="s">
        <v>121</v>
      </c>
      <c r="G19" s="563" t="s">
        <v>121</v>
      </c>
      <c r="H19" s="564" t="s">
        <v>121</v>
      </c>
      <c r="I19" s="564" t="s">
        <v>121</v>
      </c>
      <c r="J19" s="565" t="s">
        <v>121</v>
      </c>
      <c r="K19" s="563" t="s">
        <v>121</v>
      </c>
      <c r="L19" s="564" t="s">
        <v>121</v>
      </c>
      <c r="M19" s="563" t="s">
        <v>121</v>
      </c>
      <c r="N19" s="564" t="s">
        <v>121</v>
      </c>
      <c r="O19" s="564" t="s">
        <v>121</v>
      </c>
      <c r="P19" s="565" t="s">
        <v>121</v>
      </c>
      <c r="Q19" s="566" t="s">
        <v>122</v>
      </c>
      <c r="R19" s="567" t="s">
        <v>388</v>
      </c>
      <c r="S19" s="568" t="s">
        <v>123</v>
      </c>
      <c r="T19" s="569" t="s">
        <v>123</v>
      </c>
      <c r="U19" s="563" t="s">
        <v>121</v>
      </c>
      <c r="V19" s="564" t="s">
        <v>121</v>
      </c>
      <c r="W19" s="564" t="s">
        <v>121</v>
      </c>
      <c r="X19" s="565" t="s">
        <v>121</v>
      </c>
      <c r="Y19" s="563" t="s">
        <v>121</v>
      </c>
      <c r="Z19" s="564" t="s">
        <v>121</v>
      </c>
      <c r="AA19" s="564" t="s">
        <v>121</v>
      </c>
      <c r="AB19" s="565" t="s">
        <v>121</v>
      </c>
      <c r="AC19" s="563" t="s">
        <v>121</v>
      </c>
      <c r="AD19" s="564" t="s">
        <v>121</v>
      </c>
      <c r="AE19" s="564" t="s">
        <v>121</v>
      </c>
      <c r="AF19" s="565" t="s">
        <v>121</v>
      </c>
      <c r="AG19" s="563" t="s">
        <v>121</v>
      </c>
      <c r="AH19" s="564" t="s">
        <v>121</v>
      </c>
      <c r="AI19" s="564" t="s">
        <v>121</v>
      </c>
      <c r="AJ19" s="565" t="s">
        <v>121</v>
      </c>
      <c r="AK19" s="563" t="s">
        <v>121</v>
      </c>
      <c r="AL19" s="564" t="s">
        <v>121</v>
      </c>
      <c r="AM19" s="563" t="s">
        <v>121</v>
      </c>
      <c r="AN19" s="564" t="s">
        <v>121</v>
      </c>
      <c r="AO19" s="564" t="s">
        <v>121</v>
      </c>
      <c r="AP19" s="565" t="s">
        <v>121</v>
      </c>
      <c r="AQ19" s="569" t="s">
        <v>122</v>
      </c>
      <c r="AR19" s="570" t="s">
        <v>122</v>
      </c>
      <c r="AS19" s="571" t="s">
        <v>123</v>
      </c>
      <c r="AT19" s="569" t="s">
        <v>123</v>
      </c>
      <c r="AU19" s="569" t="s">
        <v>123</v>
      </c>
      <c r="AV19" s="572" t="s">
        <v>123</v>
      </c>
      <c r="AW19" s="568" t="s">
        <v>123</v>
      </c>
      <c r="AX19" s="569" t="s">
        <v>123</v>
      </c>
      <c r="AY19" s="569" t="s">
        <v>123</v>
      </c>
      <c r="AZ19" s="569" t="s">
        <v>123</v>
      </c>
      <c r="BA19" s="570" t="s">
        <v>123</v>
      </c>
    </row>
    <row r="20" spans="1:53" ht="19.5" thickBot="1" x14ac:dyDescent="0.35">
      <c r="A20" s="573">
        <v>2</v>
      </c>
      <c r="B20" s="562" t="s">
        <v>388</v>
      </c>
      <c r="C20" s="563" t="s">
        <v>121</v>
      </c>
      <c r="D20" s="564" t="s">
        <v>121</v>
      </c>
      <c r="E20" s="564" t="s">
        <v>121</v>
      </c>
      <c r="F20" s="565" t="s">
        <v>121</v>
      </c>
      <c r="G20" s="563" t="s">
        <v>121</v>
      </c>
      <c r="H20" s="564" t="s">
        <v>121</v>
      </c>
      <c r="I20" s="564" t="s">
        <v>121</v>
      </c>
      <c r="J20" s="565" t="s">
        <v>121</v>
      </c>
      <c r="K20" s="563" t="s">
        <v>121</v>
      </c>
      <c r="L20" s="564" t="s">
        <v>121</v>
      </c>
      <c r="M20" s="563" t="s">
        <v>121</v>
      </c>
      <c r="N20" s="564" t="s">
        <v>121</v>
      </c>
      <c r="O20" s="564" t="s">
        <v>121</v>
      </c>
      <c r="P20" s="565" t="s">
        <v>121</v>
      </c>
      <c r="Q20" s="566" t="s">
        <v>122</v>
      </c>
      <c r="R20" s="567" t="s">
        <v>389</v>
      </c>
      <c r="S20" s="568" t="s">
        <v>123</v>
      </c>
      <c r="T20" s="569" t="s">
        <v>123</v>
      </c>
      <c r="U20" s="563" t="s">
        <v>121</v>
      </c>
      <c r="V20" s="564" t="s">
        <v>121</v>
      </c>
      <c r="W20" s="564" t="s">
        <v>121</v>
      </c>
      <c r="X20" s="565" t="s">
        <v>121</v>
      </c>
      <c r="Y20" s="563" t="s">
        <v>121</v>
      </c>
      <c r="Z20" s="564" t="s">
        <v>121</v>
      </c>
      <c r="AA20" s="564" t="s">
        <v>121</v>
      </c>
      <c r="AB20" s="565" t="s">
        <v>121</v>
      </c>
      <c r="AC20" s="563" t="s">
        <v>121</v>
      </c>
      <c r="AD20" s="564" t="s">
        <v>121</v>
      </c>
      <c r="AE20" s="564" t="s">
        <v>121</v>
      </c>
      <c r="AF20" s="565" t="s">
        <v>121</v>
      </c>
      <c r="AG20" s="563" t="s">
        <v>121</v>
      </c>
      <c r="AH20" s="564" t="s">
        <v>121</v>
      </c>
      <c r="AI20" s="564" t="s">
        <v>121</v>
      </c>
      <c r="AJ20" s="565" t="s">
        <v>121</v>
      </c>
      <c r="AK20" s="563" t="s">
        <v>121</v>
      </c>
      <c r="AL20" s="564" t="s">
        <v>121</v>
      </c>
      <c r="AM20" s="563" t="s">
        <v>121</v>
      </c>
      <c r="AN20" s="564" t="s">
        <v>121</v>
      </c>
      <c r="AO20" s="564" t="s">
        <v>121</v>
      </c>
      <c r="AP20" s="565" t="s">
        <v>125</v>
      </c>
      <c r="AQ20" s="569" t="s">
        <v>390</v>
      </c>
      <c r="AR20" s="569" t="s">
        <v>390</v>
      </c>
      <c r="AS20" s="571" t="s">
        <v>123</v>
      </c>
      <c r="AT20" s="569" t="s">
        <v>123</v>
      </c>
      <c r="AU20" s="569" t="s">
        <v>123</v>
      </c>
      <c r="AV20" s="572" t="s">
        <v>123</v>
      </c>
      <c r="AW20" s="568" t="s">
        <v>123</v>
      </c>
      <c r="AX20" s="569" t="s">
        <v>123</v>
      </c>
      <c r="AY20" s="569" t="s">
        <v>123</v>
      </c>
      <c r="AZ20" s="569" t="s">
        <v>123</v>
      </c>
      <c r="BA20" s="570" t="s">
        <v>123</v>
      </c>
    </row>
    <row r="21" spans="1:53" ht="19.5" thickBot="1" x14ac:dyDescent="0.35">
      <c r="A21" s="573">
        <v>3</v>
      </c>
      <c r="B21" s="562" t="s">
        <v>388</v>
      </c>
      <c r="C21" s="563" t="s">
        <v>121</v>
      </c>
      <c r="D21" s="564" t="s">
        <v>121</v>
      </c>
      <c r="E21" s="564" t="s">
        <v>121</v>
      </c>
      <c r="F21" s="565" t="s">
        <v>121</v>
      </c>
      <c r="G21" s="563" t="s">
        <v>121</v>
      </c>
      <c r="H21" s="564" t="s">
        <v>121</v>
      </c>
      <c r="I21" s="564" t="s">
        <v>121</v>
      </c>
      <c r="J21" s="565" t="s">
        <v>121</v>
      </c>
      <c r="K21" s="563" t="s">
        <v>121</v>
      </c>
      <c r="L21" s="564" t="s">
        <v>121</v>
      </c>
      <c r="M21" s="563" t="s">
        <v>121</v>
      </c>
      <c r="N21" s="564" t="s">
        <v>121</v>
      </c>
      <c r="O21" s="564" t="s">
        <v>121</v>
      </c>
      <c r="P21" s="565" t="s">
        <v>121</v>
      </c>
      <c r="Q21" s="566" t="s">
        <v>122</v>
      </c>
      <c r="R21" s="567" t="s">
        <v>389</v>
      </c>
      <c r="S21" s="568" t="s">
        <v>123</v>
      </c>
      <c r="T21" s="569" t="s">
        <v>123</v>
      </c>
      <c r="U21" s="563" t="s">
        <v>121</v>
      </c>
      <c r="V21" s="564" t="s">
        <v>121</v>
      </c>
      <c r="W21" s="564" t="s">
        <v>121</v>
      </c>
      <c r="X21" s="565" t="s">
        <v>121</v>
      </c>
      <c r="Y21" s="563" t="s">
        <v>121</v>
      </c>
      <c r="Z21" s="564" t="s">
        <v>121</v>
      </c>
      <c r="AA21" s="564" t="s">
        <v>121</v>
      </c>
      <c r="AB21" s="565" t="s">
        <v>121</v>
      </c>
      <c r="AC21" s="563" t="s">
        <v>121</v>
      </c>
      <c r="AD21" s="564" t="s">
        <v>121</v>
      </c>
      <c r="AE21" s="564" t="s">
        <v>121</v>
      </c>
      <c r="AF21" s="565" t="s">
        <v>121</v>
      </c>
      <c r="AG21" s="563" t="s">
        <v>121</v>
      </c>
      <c r="AH21" s="564" t="s">
        <v>121</v>
      </c>
      <c r="AI21" s="564" t="s">
        <v>121</v>
      </c>
      <c r="AJ21" s="565" t="s">
        <v>121</v>
      </c>
      <c r="AK21" s="563" t="s">
        <v>121</v>
      </c>
      <c r="AL21" s="564" t="s">
        <v>121</v>
      </c>
      <c r="AM21" s="563" t="s">
        <v>121</v>
      </c>
      <c r="AN21" s="564" t="s">
        <v>121</v>
      </c>
      <c r="AO21" s="564" t="s">
        <v>121</v>
      </c>
      <c r="AP21" s="565" t="s">
        <v>125</v>
      </c>
      <c r="AQ21" s="569" t="s">
        <v>390</v>
      </c>
      <c r="AR21" s="570" t="s">
        <v>390</v>
      </c>
      <c r="AS21" s="571" t="s">
        <v>123</v>
      </c>
      <c r="AT21" s="569" t="s">
        <v>123</v>
      </c>
      <c r="AU21" s="569" t="s">
        <v>123</v>
      </c>
      <c r="AV21" s="572" t="s">
        <v>123</v>
      </c>
      <c r="AW21" s="568" t="s">
        <v>123</v>
      </c>
      <c r="AX21" s="569" t="s">
        <v>123</v>
      </c>
      <c r="AY21" s="569" t="s">
        <v>123</v>
      </c>
      <c r="AZ21" s="569" t="s">
        <v>123</v>
      </c>
      <c r="BA21" s="570" t="s">
        <v>123</v>
      </c>
    </row>
    <row r="22" spans="1:53" ht="19.5" thickBot="1" x14ac:dyDescent="0.35">
      <c r="A22" s="574">
        <v>4</v>
      </c>
      <c r="B22" s="562" t="s">
        <v>388</v>
      </c>
      <c r="C22" s="563" t="s">
        <v>121</v>
      </c>
      <c r="D22" s="564" t="s">
        <v>121</v>
      </c>
      <c r="E22" s="564" t="s">
        <v>121</v>
      </c>
      <c r="F22" s="565" t="s">
        <v>121</v>
      </c>
      <c r="G22" s="563" t="s">
        <v>121</v>
      </c>
      <c r="H22" s="564" t="s">
        <v>121</v>
      </c>
      <c r="I22" s="564" t="s">
        <v>121</v>
      </c>
      <c r="J22" s="565" t="s">
        <v>121</v>
      </c>
      <c r="K22" s="563" t="s">
        <v>121</v>
      </c>
      <c r="L22" s="564" t="s">
        <v>121</v>
      </c>
      <c r="M22" s="563" t="s">
        <v>121</v>
      </c>
      <c r="N22" s="564" t="s">
        <v>121</v>
      </c>
      <c r="O22" s="564" t="s">
        <v>121</v>
      </c>
      <c r="P22" s="565" t="s">
        <v>121</v>
      </c>
      <c r="Q22" s="566" t="s">
        <v>122</v>
      </c>
      <c r="R22" s="567" t="s">
        <v>388</v>
      </c>
      <c r="S22" s="568" t="s">
        <v>123</v>
      </c>
      <c r="T22" s="569" t="s">
        <v>123</v>
      </c>
      <c r="U22" s="563" t="s">
        <v>121</v>
      </c>
      <c r="V22" s="564" t="s">
        <v>121</v>
      </c>
      <c r="W22" s="564" t="s">
        <v>121</v>
      </c>
      <c r="X22" s="565" t="s">
        <v>121</v>
      </c>
      <c r="Y22" s="563" t="s">
        <v>121</v>
      </c>
      <c r="Z22" s="564" t="s">
        <v>121</v>
      </c>
      <c r="AA22" s="564" t="s">
        <v>121</v>
      </c>
      <c r="AB22" s="565" t="s">
        <v>121</v>
      </c>
      <c r="AC22" s="563" t="s">
        <v>121</v>
      </c>
      <c r="AD22" s="564" t="s">
        <v>121</v>
      </c>
      <c r="AE22" s="564" t="s">
        <v>121</v>
      </c>
      <c r="AF22" s="565" t="s">
        <v>121</v>
      </c>
      <c r="AG22" s="563" t="s">
        <v>121</v>
      </c>
      <c r="AH22" s="565" t="s">
        <v>121</v>
      </c>
      <c r="AI22" s="563" t="s">
        <v>121</v>
      </c>
      <c r="AJ22" s="563" t="s">
        <v>122</v>
      </c>
      <c r="AK22" s="563" t="s">
        <v>122</v>
      </c>
      <c r="AL22" s="563" t="s">
        <v>101</v>
      </c>
      <c r="AM22" s="575" t="s">
        <v>101</v>
      </c>
      <c r="AN22" s="576" t="s">
        <v>101</v>
      </c>
      <c r="AO22" s="577" t="s">
        <v>101</v>
      </c>
      <c r="AP22" s="576" t="s">
        <v>141</v>
      </c>
      <c r="AQ22" s="577" t="s">
        <v>141</v>
      </c>
      <c r="AR22" s="576"/>
      <c r="AS22" s="689"/>
      <c r="AT22" s="690"/>
      <c r="AU22" s="690"/>
      <c r="AV22" s="690"/>
      <c r="AW22" s="691"/>
      <c r="AX22" s="578"/>
      <c r="AY22" s="579"/>
      <c r="AZ22" s="579"/>
      <c r="BA22" s="580"/>
    </row>
    <row r="23" spans="1:53" ht="18.75" x14ac:dyDescent="0.3">
      <c r="A23" s="581"/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582"/>
      <c r="Z23" s="582"/>
      <c r="AA23" s="582"/>
      <c r="AB23" s="582"/>
      <c r="AC23" s="582"/>
      <c r="AD23" s="582"/>
      <c r="AE23" s="582"/>
      <c r="AF23" s="583"/>
      <c r="AG23" s="583"/>
      <c r="AH23" s="583"/>
      <c r="AI23" s="583"/>
      <c r="AJ23" s="582"/>
      <c r="AK23" s="582"/>
      <c r="AL23" s="582"/>
      <c r="AM23" s="582"/>
      <c r="AN23" s="582"/>
      <c r="AO23" s="582"/>
      <c r="AP23" s="582"/>
      <c r="AQ23" s="582"/>
      <c r="AR23" s="582"/>
      <c r="AS23" s="584"/>
      <c r="AT23" s="585"/>
      <c r="AU23" s="585"/>
      <c r="AV23" s="585"/>
      <c r="AW23" s="585"/>
      <c r="AX23" s="585"/>
      <c r="AY23" s="585"/>
      <c r="AZ23" s="585"/>
      <c r="BA23" s="585"/>
    </row>
    <row r="24" spans="1:53" ht="18.75" x14ac:dyDescent="0.3">
      <c r="A24" s="581"/>
      <c r="B24" s="582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M24" s="582"/>
      <c r="N24" s="582"/>
      <c r="O24" s="582"/>
      <c r="P24" s="582"/>
      <c r="Q24" s="582"/>
      <c r="R24" s="582"/>
      <c r="S24" s="582"/>
      <c r="T24" s="582"/>
      <c r="U24" s="582"/>
      <c r="V24" s="582"/>
      <c r="W24" s="582"/>
      <c r="X24" s="582"/>
      <c r="Y24" s="582"/>
      <c r="Z24" s="582"/>
      <c r="AA24" s="582"/>
      <c r="AB24" s="582"/>
      <c r="AC24" s="582"/>
      <c r="AD24" s="582"/>
      <c r="AE24" s="582"/>
      <c r="AF24" s="583"/>
      <c r="AG24" s="583"/>
      <c r="AH24" s="583"/>
      <c r="AI24" s="583"/>
      <c r="AJ24" s="582"/>
      <c r="AK24" s="582"/>
      <c r="AL24" s="582"/>
      <c r="AM24" s="582"/>
      <c r="AN24" s="582"/>
      <c r="AO24" s="582"/>
      <c r="AP24" s="582"/>
      <c r="AQ24" s="582"/>
      <c r="AR24" s="582"/>
      <c r="AS24" s="584"/>
      <c r="AT24" s="585"/>
      <c r="AU24" s="585"/>
      <c r="AV24" s="585"/>
      <c r="AW24" s="585"/>
      <c r="AX24" s="585"/>
      <c r="AY24" s="585"/>
      <c r="AZ24" s="585"/>
      <c r="BA24" s="585"/>
    </row>
    <row r="25" spans="1:53" ht="18.75" x14ac:dyDescent="0.3">
      <c r="A25" s="581"/>
      <c r="B25" s="582"/>
      <c r="C25" s="582"/>
      <c r="D25" s="582"/>
      <c r="E25" s="582"/>
      <c r="F25" s="582"/>
      <c r="G25" s="582"/>
      <c r="H25" s="582"/>
      <c r="I25" s="582"/>
      <c r="J25" s="582"/>
      <c r="K25" s="582"/>
      <c r="L25" s="582"/>
      <c r="M25" s="582"/>
      <c r="N25" s="582"/>
      <c r="O25" s="582"/>
      <c r="P25" s="582"/>
      <c r="Q25" s="582"/>
      <c r="R25" s="582"/>
      <c r="S25" s="582"/>
      <c r="T25" s="582"/>
      <c r="U25" s="582"/>
      <c r="V25" s="582"/>
      <c r="W25" s="582"/>
      <c r="X25" s="582"/>
      <c r="Y25" s="582"/>
      <c r="Z25" s="582"/>
      <c r="AA25" s="582"/>
      <c r="AB25" s="582"/>
      <c r="AC25" s="582"/>
      <c r="AD25" s="582"/>
      <c r="AE25" s="582"/>
      <c r="AF25" s="583"/>
      <c r="AG25" s="583"/>
      <c r="AH25" s="583"/>
      <c r="AI25" s="583"/>
      <c r="AJ25" s="582"/>
      <c r="AK25" s="582"/>
      <c r="AL25" s="582"/>
      <c r="AM25" s="582"/>
      <c r="AN25" s="582"/>
      <c r="AO25" s="582"/>
      <c r="AP25" s="582"/>
      <c r="AQ25" s="582"/>
      <c r="AR25" s="582"/>
      <c r="AS25" s="584"/>
      <c r="AT25" s="585"/>
      <c r="AU25" s="585"/>
      <c r="AV25" s="585"/>
      <c r="AW25" s="585"/>
      <c r="AX25" s="585"/>
      <c r="AY25" s="585"/>
      <c r="AZ25" s="585"/>
      <c r="BA25" s="585"/>
    </row>
    <row r="26" spans="1:53" x14ac:dyDescent="0.25">
      <c r="Z26" s="546" t="s">
        <v>391</v>
      </c>
    </row>
    <row r="27" spans="1:53" ht="20.25" x14ac:dyDescent="0.3">
      <c r="A27" s="692" t="s">
        <v>392</v>
      </c>
      <c r="B27" s="692"/>
      <c r="C27" s="692"/>
      <c r="D27" s="692"/>
      <c r="E27" s="692"/>
      <c r="F27" s="692"/>
      <c r="G27" s="692"/>
      <c r="H27" s="692"/>
      <c r="I27" s="692"/>
      <c r="J27" s="693"/>
      <c r="K27" s="693"/>
      <c r="L27" s="693"/>
      <c r="M27" s="693"/>
      <c r="N27" s="693"/>
      <c r="O27" s="693"/>
      <c r="P27" s="693"/>
      <c r="Q27" s="693"/>
      <c r="R27" s="693"/>
      <c r="S27" s="693"/>
      <c r="T27" s="693"/>
      <c r="U27" s="693"/>
      <c r="V27" s="693"/>
      <c r="W27" s="693"/>
      <c r="X27" s="693"/>
      <c r="Y27" s="693"/>
      <c r="Z27" s="693"/>
      <c r="AA27" s="693"/>
      <c r="AB27" s="693"/>
      <c r="AC27" s="693"/>
      <c r="AD27" s="693"/>
      <c r="AE27" s="693"/>
      <c r="AF27" s="693"/>
      <c r="AG27" s="693"/>
      <c r="AH27" s="693"/>
      <c r="AI27" s="693"/>
      <c r="AJ27" s="693"/>
      <c r="AK27" s="693"/>
      <c r="AL27" s="693"/>
      <c r="AM27" s="693"/>
      <c r="AN27" s="693"/>
      <c r="AO27" s="693"/>
      <c r="AP27" s="693"/>
      <c r="AQ27" s="693"/>
      <c r="AR27" s="693"/>
      <c r="AS27" s="693"/>
      <c r="AT27" s="693"/>
      <c r="AU27" s="693"/>
      <c r="AV27" s="586"/>
      <c r="AW27" s="586"/>
      <c r="AX27" s="586"/>
      <c r="AY27" s="586"/>
      <c r="AZ27" s="586"/>
    </row>
    <row r="28" spans="1:53" x14ac:dyDescent="0.25">
      <c r="AV28" s="586"/>
      <c r="AW28" s="586"/>
      <c r="AX28" s="586"/>
      <c r="AY28" s="586"/>
      <c r="AZ28" s="586"/>
    </row>
    <row r="29" spans="1:53" ht="20.25" x14ac:dyDescent="0.3">
      <c r="A29" s="587" t="s">
        <v>393</v>
      </c>
      <c r="B29" s="588"/>
      <c r="C29" s="588"/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  <c r="AA29" s="694" t="s">
        <v>394</v>
      </c>
      <c r="AB29" s="694"/>
      <c r="AC29" s="694"/>
      <c r="AD29" s="694"/>
      <c r="AE29" s="694"/>
      <c r="AF29" s="694"/>
      <c r="AG29" s="694"/>
      <c r="AH29" s="694"/>
      <c r="AI29" s="694"/>
      <c r="AJ29" s="694"/>
      <c r="AK29" s="694"/>
      <c r="AL29" s="694"/>
      <c r="AM29" s="694"/>
      <c r="AN29" s="587"/>
      <c r="AO29" s="694" t="s">
        <v>395</v>
      </c>
      <c r="AP29" s="694"/>
      <c r="AQ29" s="694"/>
      <c r="AR29" s="694"/>
      <c r="AS29" s="694"/>
      <c r="AT29" s="694"/>
      <c r="AU29" s="694"/>
      <c r="AV29" s="694"/>
      <c r="AW29" s="694"/>
      <c r="AX29" s="694"/>
      <c r="AY29" s="694"/>
      <c r="AZ29" s="694"/>
      <c r="BA29" s="694"/>
    </row>
    <row r="30" spans="1:53" ht="18.75" x14ac:dyDescent="0.3">
      <c r="A30" s="589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  <c r="AC30" s="590"/>
      <c r="AD30" s="590"/>
      <c r="AE30" s="590"/>
      <c r="AF30" s="590"/>
      <c r="AG30" s="590"/>
      <c r="AH30" s="590"/>
      <c r="AI30" s="590"/>
      <c r="AJ30" s="590"/>
      <c r="AK30" s="590"/>
      <c r="AL30" s="590"/>
      <c r="AM30" s="590"/>
      <c r="AN30" s="590"/>
      <c r="AO30" s="590"/>
      <c r="AP30" s="590"/>
      <c r="AQ30" s="590"/>
      <c r="AR30" s="590"/>
      <c r="AS30" s="590"/>
      <c r="AT30" s="590"/>
      <c r="AU30" s="590"/>
      <c r="AV30" s="590"/>
      <c r="AW30" s="590"/>
      <c r="AX30" s="590"/>
      <c r="AY30" s="590"/>
      <c r="AZ30" s="590"/>
      <c r="BA30" s="550"/>
    </row>
    <row r="31" spans="1:53" ht="15.75" customHeight="1" x14ac:dyDescent="0.25">
      <c r="A31" s="665" t="s">
        <v>108</v>
      </c>
      <c r="B31" s="666"/>
      <c r="C31" s="695" t="s">
        <v>396</v>
      </c>
      <c r="D31" s="695"/>
      <c r="E31" s="695" t="s">
        <v>397</v>
      </c>
      <c r="F31" s="695"/>
      <c r="G31" s="665" t="s">
        <v>398</v>
      </c>
      <c r="H31" s="665"/>
      <c r="I31" s="665"/>
      <c r="J31" s="665" t="s">
        <v>129</v>
      </c>
      <c r="K31" s="666"/>
      <c r="L31" s="666"/>
      <c r="M31" s="666"/>
      <c r="N31" s="665" t="s">
        <v>399</v>
      </c>
      <c r="O31" s="666"/>
      <c r="P31" s="666"/>
      <c r="Q31" s="665" t="s">
        <v>144</v>
      </c>
      <c r="R31" s="667"/>
      <c r="S31" s="667"/>
      <c r="T31" s="665" t="s">
        <v>130</v>
      </c>
      <c r="U31" s="666"/>
      <c r="V31" s="666"/>
      <c r="W31" s="665" t="s">
        <v>131</v>
      </c>
      <c r="X31" s="666"/>
      <c r="Y31" s="666"/>
      <c r="Z31" s="585"/>
      <c r="AA31" s="668" t="s">
        <v>132</v>
      </c>
      <c r="AB31" s="669"/>
      <c r="AC31" s="669"/>
      <c r="AD31" s="669"/>
      <c r="AE31" s="669"/>
      <c r="AF31" s="669"/>
      <c r="AG31" s="670"/>
      <c r="AH31" s="677" t="s">
        <v>133</v>
      </c>
      <c r="AI31" s="678"/>
      <c r="AJ31" s="679"/>
      <c r="AK31" s="644" t="s">
        <v>134</v>
      </c>
      <c r="AL31" s="645"/>
      <c r="AM31" s="646"/>
      <c r="AN31" s="591"/>
      <c r="AO31" s="653" t="s">
        <v>145</v>
      </c>
      <c r="AP31" s="654"/>
      <c r="AQ31" s="654"/>
      <c r="AR31" s="654"/>
      <c r="AS31" s="655" t="s">
        <v>400</v>
      </c>
      <c r="AT31" s="656"/>
      <c r="AU31" s="656"/>
      <c r="AV31" s="656"/>
      <c r="AW31" s="657"/>
      <c r="AX31" s="632" t="s">
        <v>133</v>
      </c>
      <c r="AY31" s="632"/>
      <c r="AZ31" s="632"/>
      <c r="BA31" s="664"/>
    </row>
    <row r="32" spans="1:53" ht="27" customHeight="1" x14ac:dyDescent="0.25">
      <c r="A32" s="666"/>
      <c r="B32" s="666"/>
      <c r="C32" s="695"/>
      <c r="D32" s="695"/>
      <c r="E32" s="695"/>
      <c r="F32" s="695"/>
      <c r="G32" s="665"/>
      <c r="H32" s="665"/>
      <c r="I32" s="665"/>
      <c r="J32" s="666"/>
      <c r="K32" s="666"/>
      <c r="L32" s="666"/>
      <c r="M32" s="666"/>
      <c r="N32" s="666"/>
      <c r="O32" s="666"/>
      <c r="P32" s="666"/>
      <c r="Q32" s="667"/>
      <c r="R32" s="667"/>
      <c r="S32" s="667"/>
      <c r="T32" s="666"/>
      <c r="U32" s="666"/>
      <c r="V32" s="666"/>
      <c r="W32" s="666"/>
      <c r="X32" s="666"/>
      <c r="Y32" s="666"/>
      <c r="Z32" s="585"/>
      <c r="AA32" s="671"/>
      <c r="AB32" s="672"/>
      <c r="AC32" s="672"/>
      <c r="AD32" s="672"/>
      <c r="AE32" s="672"/>
      <c r="AF32" s="672"/>
      <c r="AG32" s="673"/>
      <c r="AH32" s="680"/>
      <c r="AI32" s="681"/>
      <c r="AJ32" s="682"/>
      <c r="AK32" s="647"/>
      <c r="AL32" s="648"/>
      <c r="AM32" s="649"/>
      <c r="AN32" s="591"/>
      <c r="AO32" s="654"/>
      <c r="AP32" s="654"/>
      <c r="AQ32" s="654"/>
      <c r="AR32" s="654"/>
      <c r="AS32" s="658"/>
      <c r="AT32" s="659"/>
      <c r="AU32" s="659"/>
      <c r="AV32" s="659"/>
      <c r="AW32" s="660"/>
      <c r="AX32" s="632"/>
      <c r="AY32" s="632"/>
      <c r="AZ32" s="632"/>
      <c r="BA32" s="664"/>
    </row>
    <row r="33" spans="1:53" ht="41.25" customHeight="1" x14ac:dyDescent="0.25">
      <c r="A33" s="666"/>
      <c r="B33" s="666"/>
      <c r="C33" s="695"/>
      <c r="D33" s="695"/>
      <c r="E33" s="695"/>
      <c r="F33" s="695"/>
      <c r="G33" s="665"/>
      <c r="H33" s="665"/>
      <c r="I33" s="665"/>
      <c r="J33" s="666"/>
      <c r="K33" s="666"/>
      <c r="L33" s="666"/>
      <c r="M33" s="666"/>
      <c r="N33" s="666"/>
      <c r="O33" s="666"/>
      <c r="P33" s="666"/>
      <c r="Q33" s="667"/>
      <c r="R33" s="667"/>
      <c r="S33" s="667"/>
      <c r="T33" s="666"/>
      <c r="U33" s="666"/>
      <c r="V33" s="666"/>
      <c r="W33" s="666"/>
      <c r="X33" s="666"/>
      <c r="Y33" s="666"/>
      <c r="Z33" s="585"/>
      <c r="AA33" s="674"/>
      <c r="AB33" s="675"/>
      <c r="AC33" s="675"/>
      <c r="AD33" s="675"/>
      <c r="AE33" s="675"/>
      <c r="AF33" s="675"/>
      <c r="AG33" s="676"/>
      <c r="AH33" s="683"/>
      <c r="AI33" s="684"/>
      <c r="AJ33" s="685"/>
      <c r="AK33" s="650"/>
      <c r="AL33" s="651"/>
      <c r="AM33" s="652"/>
      <c r="AN33" s="591"/>
      <c r="AO33" s="654"/>
      <c r="AP33" s="654"/>
      <c r="AQ33" s="654"/>
      <c r="AR33" s="654"/>
      <c r="AS33" s="658"/>
      <c r="AT33" s="659"/>
      <c r="AU33" s="659"/>
      <c r="AV33" s="659"/>
      <c r="AW33" s="660"/>
      <c r="AX33" s="632"/>
      <c r="AY33" s="632"/>
      <c r="AZ33" s="632"/>
      <c r="BA33" s="664"/>
    </row>
    <row r="34" spans="1:53" ht="20.25" x14ac:dyDescent="0.3">
      <c r="A34" s="622">
        <v>1</v>
      </c>
      <c r="B34" s="622"/>
      <c r="C34" s="608">
        <v>2</v>
      </c>
      <c r="D34" s="608"/>
      <c r="E34" s="600">
        <v>35</v>
      </c>
      <c r="F34" s="600"/>
      <c r="G34" s="600">
        <v>3</v>
      </c>
      <c r="H34" s="600"/>
      <c r="I34" s="600"/>
      <c r="J34" s="600"/>
      <c r="K34" s="600"/>
      <c r="L34" s="600"/>
      <c r="M34" s="600"/>
      <c r="N34" s="600"/>
      <c r="O34" s="600"/>
      <c r="P34" s="600"/>
      <c r="Q34" s="632"/>
      <c r="R34" s="599"/>
      <c r="S34" s="599"/>
      <c r="T34" s="600">
        <v>12</v>
      </c>
      <c r="U34" s="601"/>
      <c r="V34" s="601"/>
      <c r="W34" s="600">
        <f>E34+G34+N34+Q34+T34+C34+J34</f>
        <v>52</v>
      </c>
      <c r="X34" s="601"/>
      <c r="Y34" s="601"/>
      <c r="Z34" s="585"/>
      <c r="AA34" s="633" t="s">
        <v>284</v>
      </c>
      <c r="AB34" s="634"/>
      <c r="AC34" s="634"/>
      <c r="AD34" s="634"/>
      <c r="AE34" s="634"/>
      <c r="AF34" s="634"/>
      <c r="AG34" s="635"/>
      <c r="AH34" s="616">
        <v>4</v>
      </c>
      <c r="AI34" s="639"/>
      <c r="AJ34" s="640"/>
      <c r="AK34" s="616">
        <v>4</v>
      </c>
      <c r="AL34" s="639"/>
      <c r="AM34" s="640"/>
      <c r="AN34" s="591"/>
      <c r="AO34" s="654"/>
      <c r="AP34" s="654"/>
      <c r="AQ34" s="654"/>
      <c r="AR34" s="654"/>
      <c r="AS34" s="661"/>
      <c r="AT34" s="662"/>
      <c r="AU34" s="662"/>
      <c r="AV34" s="662"/>
      <c r="AW34" s="663"/>
      <c r="AX34" s="632"/>
      <c r="AY34" s="632"/>
      <c r="AZ34" s="632"/>
      <c r="BA34" s="664"/>
    </row>
    <row r="35" spans="1:53" ht="23.25" customHeight="1" x14ac:dyDescent="0.3">
      <c r="A35" s="622">
        <v>2</v>
      </c>
      <c r="B35" s="622"/>
      <c r="C35" s="608">
        <v>2</v>
      </c>
      <c r="D35" s="608"/>
      <c r="E35" s="600">
        <v>33</v>
      </c>
      <c r="F35" s="600"/>
      <c r="G35" s="600">
        <v>2</v>
      </c>
      <c r="H35" s="600"/>
      <c r="I35" s="600"/>
      <c r="J35" s="600">
        <v>4</v>
      </c>
      <c r="K35" s="600"/>
      <c r="L35" s="600"/>
      <c r="M35" s="600"/>
      <c r="N35" s="600"/>
      <c r="O35" s="600"/>
      <c r="P35" s="600"/>
      <c r="Q35" s="632"/>
      <c r="R35" s="599"/>
      <c r="S35" s="599"/>
      <c r="T35" s="600">
        <v>11</v>
      </c>
      <c r="U35" s="601"/>
      <c r="V35" s="601"/>
      <c r="W35" s="600">
        <f>E35+G35+J35+N35+Q35+T35+C35</f>
        <v>52</v>
      </c>
      <c r="X35" s="601"/>
      <c r="Y35" s="601"/>
      <c r="Z35" s="585"/>
      <c r="AA35" s="636"/>
      <c r="AB35" s="637"/>
      <c r="AC35" s="637"/>
      <c r="AD35" s="637"/>
      <c r="AE35" s="637"/>
      <c r="AF35" s="637"/>
      <c r="AG35" s="638"/>
      <c r="AH35" s="641"/>
      <c r="AI35" s="642"/>
      <c r="AJ35" s="643"/>
      <c r="AK35" s="641"/>
      <c r="AL35" s="642"/>
      <c r="AM35" s="643"/>
      <c r="AN35" s="591"/>
      <c r="AO35" s="600">
        <v>1</v>
      </c>
      <c r="AP35" s="600"/>
      <c r="AQ35" s="600"/>
      <c r="AR35" s="600"/>
      <c r="AS35" s="623" t="s">
        <v>142</v>
      </c>
      <c r="AT35" s="624"/>
      <c r="AU35" s="624"/>
      <c r="AV35" s="624"/>
      <c r="AW35" s="625"/>
      <c r="AX35" s="598">
        <v>8</v>
      </c>
      <c r="AY35" s="598"/>
      <c r="AZ35" s="598"/>
      <c r="BA35" s="598"/>
    </row>
    <row r="36" spans="1:53" ht="20.25" x14ac:dyDescent="0.3">
      <c r="A36" s="622">
        <v>3</v>
      </c>
      <c r="B36" s="622"/>
      <c r="C36" s="608">
        <v>2</v>
      </c>
      <c r="D36" s="608"/>
      <c r="E36" s="605">
        <v>33</v>
      </c>
      <c r="F36" s="607"/>
      <c r="G36" s="600">
        <v>2</v>
      </c>
      <c r="H36" s="600"/>
      <c r="I36" s="600"/>
      <c r="J36" s="600">
        <v>4</v>
      </c>
      <c r="K36" s="600"/>
      <c r="L36" s="600"/>
      <c r="M36" s="600"/>
      <c r="N36" s="600"/>
      <c r="O36" s="600"/>
      <c r="P36" s="600"/>
      <c r="Q36" s="632"/>
      <c r="R36" s="599"/>
      <c r="S36" s="599"/>
      <c r="T36" s="600">
        <v>11</v>
      </c>
      <c r="U36" s="601"/>
      <c r="V36" s="601"/>
      <c r="W36" s="600">
        <f t="shared" ref="W36" si="0">E36+G36+J36+N36+Q36+T36+C36</f>
        <v>52</v>
      </c>
      <c r="X36" s="601"/>
      <c r="Y36" s="601"/>
      <c r="Z36" s="585"/>
      <c r="AA36" s="610" t="s">
        <v>242</v>
      </c>
      <c r="AB36" s="611"/>
      <c r="AC36" s="611"/>
      <c r="AD36" s="611"/>
      <c r="AE36" s="611"/>
      <c r="AF36" s="611"/>
      <c r="AG36" s="612"/>
      <c r="AH36" s="616">
        <v>6</v>
      </c>
      <c r="AI36" s="617"/>
      <c r="AJ36" s="618"/>
      <c r="AK36" s="600">
        <v>4</v>
      </c>
      <c r="AL36" s="601"/>
      <c r="AM36" s="601"/>
      <c r="AN36" s="591"/>
      <c r="AO36" s="600"/>
      <c r="AP36" s="600"/>
      <c r="AQ36" s="600"/>
      <c r="AR36" s="600"/>
      <c r="AS36" s="626"/>
      <c r="AT36" s="627"/>
      <c r="AU36" s="627"/>
      <c r="AV36" s="627"/>
      <c r="AW36" s="628"/>
      <c r="AX36" s="598"/>
      <c r="AY36" s="598"/>
      <c r="AZ36" s="598"/>
      <c r="BA36" s="598"/>
    </row>
    <row r="37" spans="1:53" ht="20.25" customHeight="1" x14ac:dyDescent="0.3">
      <c r="A37" s="622">
        <v>4</v>
      </c>
      <c r="B37" s="622"/>
      <c r="C37" s="608">
        <v>2</v>
      </c>
      <c r="D37" s="608"/>
      <c r="E37" s="605">
        <v>27</v>
      </c>
      <c r="F37" s="607"/>
      <c r="G37" s="600">
        <v>3</v>
      </c>
      <c r="H37" s="600"/>
      <c r="I37" s="600"/>
      <c r="J37" s="600">
        <v>4</v>
      </c>
      <c r="K37" s="600"/>
      <c r="L37" s="600"/>
      <c r="M37" s="600"/>
      <c r="N37" s="600">
        <v>2</v>
      </c>
      <c r="O37" s="600"/>
      <c r="P37" s="600"/>
      <c r="Q37" s="598">
        <v>2</v>
      </c>
      <c r="R37" s="599"/>
      <c r="S37" s="599"/>
      <c r="T37" s="600">
        <v>2</v>
      </c>
      <c r="U37" s="600"/>
      <c r="V37" s="600"/>
      <c r="W37" s="600">
        <f>E37+G37+J37+N37+Q37+T37+C37</f>
        <v>42</v>
      </c>
      <c r="X37" s="601"/>
      <c r="Y37" s="601"/>
      <c r="Z37" s="585"/>
      <c r="AA37" s="613"/>
      <c r="AB37" s="614"/>
      <c r="AC37" s="614"/>
      <c r="AD37" s="614"/>
      <c r="AE37" s="614"/>
      <c r="AF37" s="614"/>
      <c r="AG37" s="615"/>
      <c r="AH37" s="619"/>
      <c r="AI37" s="620"/>
      <c r="AJ37" s="621"/>
      <c r="AK37" s="601"/>
      <c r="AL37" s="601"/>
      <c r="AM37" s="601"/>
      <c r="AN37" s="592"/>
      <c r="AO37" s="600"/>
      <c r="AP37" s="600"/>
      <c r="AQ37" s="600"/>
      <c r="AR37" s="600"/>
      <c r="AS37" s="626"/>
      <c r="AT37" s="627"/>
      <c r="AU37" s="627"/>
      <c r="AV37" s="627"/>
      <c r="AW37" s="628"/>
      <c r="AX37" s="598"/>
      <c r="AY37" s="598"/>
      <c r="AZ37" s="598"/>
      <c r="BA37" s="598"/>
    </row>
    <row r="38" spans="1:53" ht="20.25" x14ac:dyDescent="0.3">
      <c r="A38" s="600" t="s">
        <v>14</v>
      </c>
      <c r="B38" s="600"/>
      <c r="C38" s="608">
        <v>8</v>
      </c>
      <c r="D38" s="608"/>
      <c r="E38" s="605">
        <f>SUM(D34:F37)</f>
        <v>128</v>
      </c>
      <c r="F38" s="607"/>
      <c r="G38" s="600">
        <f>SUM(G34:I37)</f>
        <v>10</v>
      </c>
      <c r="H38" s="600"/>
      <c r="I38" s="600"/>
      <c r="J38" s="609">
        <f>SUM(J34:M37)</f>
        <v>12</v>
      </c>
      <c r="K38" s="609"/>
      <c r="L38" s="609"/>
      <c r="M38" s="609"/>
      <c r="N38" s="609">
        <f>SUM(N34:P37)</f>
        <v>2</v>
      </c>
      <c r="O38" s="609"/>
      <c r="P38" s="609"/>
      <c r="Q38" s="598">
        <f>SUM(Q34:S37)</f>
        <v>2</v>
      </c>
      <c r="R38" s="599"/>
      <c r="S38" s="599"/>
      <c r="T38" s="600">
        <f>SUM(T34:V37)</f>
        <v>36</v>
      </c>
      <c r="U38" s="601"/>
      <c r="V38" s="601"/>
      <c r="W38" s="600">
        <f>SUM(W34:Y37)</f>
        <v>198</v>
      </c>
      <c r="X38" s="601"/>
      <c r="Y38" s="601"/>
      <c r="Z38" s="585"/>
      <c r="AA38" s="602" t="s">
        <v>63</v>
      </c>
      <c r="AB38" s="603"/>
      <c r="AC38" s="603"/>
      <c r="AD38" s="603"/>
      <c r="AE38" s="603"/>
      <c r="AF38" s="603"/>
      <c r="AG38" s="604"/>
      <c r="AH38" s="605">
        <v>8</v>
      </c>
      <c r="AI38" s="606"/>
      <c r="AJ38" s="607"/>
      <c r="AK38" s="605">
        <v>4</v>
      </c>
      <c r="AL38" s="606"/>
      <c r="AM38" s="607"/>
      <c r="AN38" s="593"/>
      <c r="AO38" s="600"/>
      <c r="AP38" s="600"/>
      <c r="AQ38" s="600"/>
      <c r="AR38" s="600"/>
      <c r="AS38" s="629"/>
      <c r="AT38" s="630"/>
      <c r="AU38" s="630"/>
      <c r="AV38" s="630"/>
      <c r="AW38" s="631"/>
      <c r="AX38" s="598"/>
      <c r="AY38" s="598"/>
      <c r="AZ38" s="598"/>
      <c r="BA38" s="598"/>
    </row>
  </sheetData>
  <mergeCells count="108">
    <mergeCell ref="A1:O1"/>
    <mergeCell ref="P1:AM1"/>
    <mergeCell ref="A2:O2"/>
    <mergeCell ref="A3:O3"/>
    <mergeCell ref="P3:AM3"/>
    <mergeCell ref="AN3:BA4"/>
    <mergeCell ref="A4:O4"/>
    <mergeCell ref="AN8:BA10"/>
    <mergeCell ref="P10:AM10"/>
    <mergeCell ref="P11:AM11"/>
    <mergeCell ref="A15:BA15"/>
    <mergeCell ref="P8:AM8"/>
    <mergeCell ref="P9:AM9"/>
    <mergeCell ref="P5:AM5"/>
    <mergeCell ref="A6:O6"/>
    <mergeCell ref="AO6:BA6"/>
    <mergeCell ref="A7:O7"/>
    <mergeCell ref="AN7:BA7"/>
    <mergeCell ref="P7:AM7"/>
    <mergeCell ref="AX17:BA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K31:AM33"/>
    <mergeCell ref="AO31:AR34"/>
    <mergeCell ref="AS31:AW34"/>
    <mergeCell ref="AX31:BA34"/>
    <mergeCell ref="A34:B34"/>
    <mergeCell ref="C34:D34"/>
    <mergeCell ref="E34:F34"/>
    <mergeCell ref="G34:I34"/>
    <mergeCell ref="J34:M34"/>
    <mergeCell ref="N34:P34"/>
    <mergeCell ref="N31:P33"/>
    <mergeCell ref="Q31:S33"/>
    <mergeCell ref="T31:V33"/>
    <mergeCell ref="W31:Y33"/>
    <mergeCell ref="AA31:AG33"/>
    <mergeCell ref="AH31:AJ33"/>
    <mergeCell ref="Q34:S34"/>
    <mergeCell ref="T34:V34"/>
    <mergeCell ref="W34:Y34"/>
    <mergeCell ref="AA34:AG35"/>
    <mergeCell ref="AH34:AJ35"/>
    <mergeCell ref="AK34:AM35"/>
    <mergeCell ref="Q35:S35"/>
    <mergeCell ref="T35:V35"/>
    <mergeCell ref="W35:Y35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J38:M38"/>
    <mergeCell ref="N38:P38"/>
    <mergeCell ref="T36:V36"/>
    <mergeCell ref="W36:Y36"/>
    <mergeCell ref="AA36:AG37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6"/>
  <sheetViews>
    <sheetView topLeftCell="A7" zoomScale="68" zoomScaleNormal="68" zoomScaleSheetLayoutView="66" workbookViewId="0">
      <selection activeCell="AS33" sqref="AS33"/>
    </sheetView>
  </sheetViews>
  <sheetFormatPr defaultColWidth="3.28515625" defaultRowHeight="15.75" x14ac:dyDescent="0.25"/>
  <cols>
    <col min="1" max="1" width="6.7109375" style="48" customWidth="1"/>
    <col min="2" max="53" width="5.7109375" style="48" customWidth="1"/>
    <col min="54" max="54" width="2.85546875" style="48" customWidth="1"/>
    <col min="55" max="55" width="1.140625" style="48" hidden="1" customWidth="1"/>
    <col min="56" max="57" width="3.28515625" style="48" hidden="1" customWidth="1"/>
    <col min="58" max="16384" width="3.28515625" style="48"/>
  </cols>
  <sheetData>
    <row r="1" spans="1:57" ht="30" x14ac:dyDescent="0.4">
      <c r="A1" s="722" t="s">
        <v>104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3" t="s">
        <v>103</v>
      </c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59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</row>
    <row r="2" spans="1:57" ht="30" x14ac:dyDescent="0.4">
      <c r="A2" s="722" t="s">
        <v>106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7" ht="30.6" customHeight="1" x14ac:dyDescent="0.45">
      <c r="A3" s="722" t="s">
        <v>136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4" t="s">
        <v>105</v>
      </c>
      <c r="Q3" s="724"/>
      <c r="R3" s="724"/>
      <c r="S3" s="724"/>
      <c r="T3" s="724"/>
      <c r="U3" s="724"/>
      <c r="V3" s="724"/>
      <c r="W3" s="724"/>
      <c r="X3" s="724"/>
      <c r="Y3" s="724"/>
      <c r="Z3" s="724"/>
      <c r="AA3" s="724"/>
      <c r="AB3" s="724"/>
      <c r="AC3" s="724"/>
      <c r="AD3" s="724"/>
      <c r="AE3" s="724"/>
      <c r="AF3" s="724"/>
      <c r="AG3" s="724"/>
      <c r="AH3" s="724"/>
      <c r="AI3" s="724"/>
      <c r="AJ3" s="724"/>
      <c r="AK3" s="724"/>
      <c r="AL3" s="724"/>
      <c r="AM3" s="724"/>
      <c r="AN3" s="720" t="s">
        <v>354</v>
      </c>
      <c r="AO3" s="720"/>
      <c r="AP3" s="720"/>
      <c r="AQ3" s="720"/>
      <c r="AR3" s="720"/>
      <c r="AS3" s="720"/>
      <c r="AT3" s="720"/>
      <c r="AU3" s="720"/>
      <c r="AV3" s="720"/>
      <c r="AW3" s="720"/>
      <c r="AX3" s="720"/>
      <c r="AY3" s="720"/>
      <c r="AZ3" s="720"/>
      <c r="BA3" s="720"/>
    </row>
    <row r="4" spans="1:57" ht="30.75" x14ac:dyDescent="0.45">
      <c r="A4" s="725" t="s">
        <v>137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720"/>
      <c r="AO4" s="720"/>
      <c r="AP4" s="720"/>
      <c r="AQ4" s="720"/>
      <c r="AR4" s="720"/>
      <c r="AS4" s="720"/>
      <c r="AT4" s="720"/>
      <c r="AU4" s="720"/>
      <c r="AV4" s="720"/>
      <c r="AW4" s="720"/>
      <c r="AX4" s="720"/>
      <c r="AY4" s="720"/>
      <c r="AZ4" s="720"/>
      <c r="BA4" s="720"/>
    </row>
    <row r="5" spans="1:57" ht="27.75" x14ac:dyDescent="0.4">
      <c r="A5" s="432"/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728" t="s">
        <v>107</v>
      </c>
      <c r="Q5" s="729"/>
      <c r="R5" s="729"/>
      <c r="S5" s="729"/>
      <c r="T5" s="729"/>
      <c r="U5" s="729"/>
      <c r="V5" s="729"/>
      <c r="W5" s="729"/>
      <c r="X5" s="729"/>
      <c r="Y5" s="729"/>
      <c r="Z5" s="729"/>
      <c r="AA5" s="729"/>
      <c r="AB5" s="729"/>
      <c r="AC5" s="729"/>
      <c r="AD5" s="729"/>
      <c r="AE5" s="729"/>
      <c r="AF5" s="729"/>
      <c r="AG5" s="729"/>
      <c r="AH5" s="729"/>
      <c r="AI5" s="729"/>
      <c r="AJ5" s="729"/>
      <c r="AK5" s="729"/>
      <c r="AL5" s="729"/>
      <c r="AM5" s="729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</row>
    <row r="6" spans="1:57" ht="27.75" x14ac:dyDescent="0.4">
      <c r="A6" s="722" t="s">
        <v>341</v>
      </c>
      <c r="B6" s="722"/>
      <c r="C6" s="722"/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730"/>
      <c r="AP6" s="730"/>
      <c r="AQ6" s="730"/>
      <c r="AR6" s="730"/>
      <c r="AS6" s="730"/>
      <c r="AT6" s="730"/>
      <c r="AU6" s="730"/>
      <c r="AV6" s="730"/>
      <c r="AW6" s="730"/>
      <c r="AX6" s="730"/>
      <c r="AY6" s="730"/>
      <c r="AZ6" s="730"/>
      <c r="BA6" s="730"/>
    </row>
    <row r="7" spans="1:57" ht="27.75" customHeight="1" x14ac:dyDescent="0.4">
      <c r="A7" s="722" t="s">
        <v>342</v>
      </c>
      <c r="B7" s="722"/>
      <c r="C7" s="722"/>
      <c r="D7" s="722"/>
      <c r="E7" s="722"/>
      <c r="F7" s="722"/>
      <c r="G7" s="722"/>
      <c r="H7" s="722"/>
      <c r="I7" s="722"/>
      <c r="J7" s="722"/>
      <c r="K7" s="722"/>
      <c r="L7" s="722"/>
      <c r="M7" s="722"/>
      <c r="N7" s="722"/>
      <c r="O7" s="722"/>
      <c r="P7" s="711" t="s">
        <v>138</v>
      </c>
      <c r="Q7" s="711"/>
      <c r="R7" s="711"/>
      <c r="S7" s="711"/>
      <c r="T7" s="711"/>
      <c r="U7" s="711"/>
      <c r="V7" s="711"/>
      <c r="W7" s="711"/>
      <c r="X7" s="711"/>
      <c r="Y7" s="711"/>
      <c r="Z7" s="711"/>
      <c r="AA7" s="711"/>
      <c r="AB7" s="711"/>
      <c r="AC7" s="711"/>
      <c r="AD7" s="711"/>
      <c r="AE7" s="711"/>
      <c r="AF7" s="711"/>
      <c r="AG7" s="711"/>
      <c r="AH7" s="711"/>
      <c r="AI7" s="711"/>
      <c r="AJ7" s="711"/>
      <c r="AK7" s="711"/>
      <c r="AL7" s="711"/>
      <c r="AM7" s="711"/>
      <c r="AN7" s="731" t="s">
        <v>139</v>
      </c>
      <c r="AO7" s="732"/>
      <c r="AP7" s="732"/>
      <c r="AQ7" s="732"/>
      <c r="AR7" s="732"/>
      <c r="AS7" s="732"/>
      <c r="AT7" s="732"/>
      <c r="AU7" s="732"/>
      <c r="AV7" s="732"/>
      <c r="AW7" s="732"/>
      <c r="AX7" s="732"/>
      <c r="AY7" s="732"/>
      <c r="AZ7" s="732"/>
      <c r="BA7" s="732"/>
    </row>
    <row r="8" spans="1:57" ht="26.25" customHeight="1" x14ac:dyDescent="0.4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711" t="s">
        <v>263</v>
      </c>
      <c r="Q8" s="711"/>
      <c r="R8" s="711"/>
      <c r="S8" s="711"/>
      <c r="T8" s="711"/>
      <c r="U8" s="711"/>
      <c r="V8" s="711"/>
      <c r="W8" s="711"/>
      <c r="X8" s="711"/>
      <c r="Y8" s="711"/>
      <c r="Z8" s="711"/>
      <c r="AA8" s="711"/>
      <c r="AB8" s="711"/>
      <c r="AC8" s="711"/>
      <c r="AD8" s="711"/>
      <c r="AE8" s="711"/>
      <c r="AF8" s="711"/>
      <c r="AG8" s="711"/>
      <c r="AH8" s="711"/>
      <c r="AI8" s="711"/>
      <c r="AJ8" s="711"/>
      <c r="AK8" s="711"/>
      <c r="AL8" s="711"/>
      <c r="AM8" s="711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</row>
    <row r="9" spans="1:57" ht="26.25" customHeight="1" x14ac:dyDescent="0.4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711" t="s">
        <v>264</v>
      </c>
      <c r="Q9" s="711"/>
      <c r="R9" s="711"/>
      <c r="S9" s="711"/>
      <c r="T9" s="711"/>
      <c r="U9" s="711"/>
      <c r="V9" s="711"/>
      <c r="W9" s="711"/>
      <c r="X9" s="711"/>
      <c r="Y9" s="711"/>
      <c r="Z9" s="711"/>
      <c r="AA9" s="711"/>
      <c r="AB9" s="711"/>
      <c r="AC9" s="711"/>
      <c r="AD9" s="711"/>
      <c r="AE9" s="711"/>
      <c r="AF9" s="711"/>
      <c r="AG9" s="711"/>
      <c r="AH9" s="711"/>
      <c r="AI9" s="711"/>
      <c r="AJ9" s="711"/>
      <c r="AK9" s="711"/>
      <c r="AL9" s="711"/>
      <c r="AM9" s="711"/>
      <c r="AN9" s="726" t="s">
        <v>343</v>
      </c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</row>
    <row r="10" spans="1:57" ht="25.5" customHeight="1" x14ac:dyDescent="0.4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706" t="s">
        <v>140</v>
      </c>
      <c r="Q10" s="707"/>
      <c r="R10" s="707"/>
      <c r="S10" s="707"/>
      <c r="T10" s="707"/>
      <c r="U10" s="707"/>
      <c r="V10" s="707"/>
      <c r="W10" s="707"/>
      <c r="X10" s="707"/>
      <c r="Y10" s="707"/>
      <c r="Z10" s="707"/>
      <c r="AA10" s="707"/>
      <c r="AB10" s="707"/>
      <c r="AC10" s="707"/>
      <c r="AD10" s="707"/>
      <c r="AE10" s="707"/>
      <c r="AF10" s="707"/>
      <c r="AG10" s="707"/>
      <c r="AH10" s="707"/>
      <c r="AI10" s="707"/>
      <c r="AJ10" s="707"/>
      <c r="AK10" s="707"/>
      <c r="AL10" s="708"/>
      <c r="AM10" s="708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</row>
    <row r="11" spans="1:57" ht="26.25" x14ac:dyDescent="0.4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709" t="s">
        <v>352</v>
      </c>
      <c r="Q11" s="709"/>
      <c r="R11" s="709"/>
      <c r="S11" s="709"/>
      <c r="T11" s="709"/>
      <c r="U11" s="709"/>
      <c r="V11" s="709"/>
      <c r="W11" s="709"/>
      <c r="X11" s="709"/>
      <c r="Y11" s="709"/>
      <c r="Z11" s="709"/>
      <c r="AA11" s="709"/>
      <c r="AB11" s="709"/>
      <c r="AC11" s="709"/>
      <c r="AD11" s="709"/>
      <c r="AE11" s="709"/>
      <c r="AF11" s="709"/>
      <c r="AG11" s="709"/>
      <c r="AH11" s="709"/>
      <c r="AI11" s="709"/>
      <c r="AJ11" s="709"/>
      <c r="AK11" s="709"/>
      <c r="AL11" s="709"/>
      <c r="AM11" s="709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</row>
    <row r="12" spans="1:57" ht="26.25" x14ac:dyDescent="0.4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</row>
    <row r="13" spans="1:57" ht="26.25" x14ac:dyDescent="0.4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434"/>
      <c r="Q13" s="434"/>
      <c r="R13" s="434"/>
      <c r="S13" s="434"/>
      <c r="T13" s="434"/>
      <c r="U13" s="434"/>
      <c r="V13" s="434"/>
      <c r="W13" s="434"/>
      <c r="X13" s="434"/>
      <c r="Y13" s="434"/>
      <c r="Z13" s="434"/>
      <c r="AA13" s="434"/>
      <c r="AB13" s="434"/>
      <c r="AC13" s="434"/>
      <c r="AD13" s="434"/>
      <c r="AE13" s="434"/>
      <c r="AF13" s="434"/>
      <c r="AG13" s="434"/>
      <c r="AH13" s="434"/>
      <c r="AI13" s="434"/>
      <c r="AJ13" s="434"/>
      <c r="AK13" s="434"/>
      <c r="AL13" s="434"/>
      <c r="AM13" s="434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</row>
    <row r="14" spans="1:57" ht="26.25" x14ac:dyDescent="0.4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434"/>
      <c r="Q14" s="434"/>
      <c r="R14" s="434"/>
      <c r="S14" s="434"/>
      <c r="T14" s="434"/>
      <c r="U14" s="434"/>
      <c r="V14" s="434"/>
      <c r="W14" s="434"/>
      <c r="X14" s="434"/>
      <c r="Y14" s="434"/>
      <c r="Z14" s="434"/>
      <c r="AA14" s="434"/>
      <c r="AB14" s="434"/>
      <c r="AC14" s="434"/>
      <c r="AD14" s="434"/>
      <c r="AE14" s="434"/>
      <c r="AF14" s="434"/>
      <c r="AG14" s="434"/>
      <c r="AH14" s="434"/>
      <c r="AI14" s="434"/>
      <c r="AJ14" s="434"/>
      <c r="AK14" s="434"/>
      <c r="AL14" s="434"/>
      <c r="AM14" s="434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</row>
    <row r="15" spans="1:57" s="49" customFormat="1" ht="31.5" customHeight="1" thickBot="1" x14ac:dyDescent="0.35">
      <c r="A15" s="727" t="s">
        <v>143</v>
      </c>
      <c r="B15" s="727"/>
      <c r="C15" s="727"/>
      <c r="D15" s="727"/>
      <c r="E15" s="727"/>
      <c r="F15" s="727"/>
      <c r="G15" s="727"/>
      <c r="H15" s="727"/>
      <c r="I15" s="727"/>
      <c r="J15" s="727"/>
      <c r="K15" s="727"/>
      <c r="L15" s="727"/>
      <c r="M15" s="727"/>
      <c r="N15" s="727"/>
      <c r="O15" s="727"/>
      <c r="P15" s="727"/>
      <c r="Q15" s="727"/>
      <c r="R15" s="727"/>
      <c r="S15" s="727"/>
      <c r="T15" s="727"/>
      <c r="U15" s="727"/>
      <c r="V15" s="727"/>
      <c r="W15" s="727"/>
      <c r="X15" s="727"/>
      <c r="Y15" s="727"/>
      <c r="Z15" s="727"/>
      <c r="AA15" s="727"/>
      <c r="AB15" s="727"/>
      <c r="AC15" s="727"/>
      <c r="AD15" s="727"/>
      <c r="AE15" s="727"/>
      <c r="AF15" s="727"/>
      <c r="AG15" s="727"/>
      <c r="AH15" s="727"/>
      <c r="AI15" s="727"/>
      <c r="AJ15" s="727"/>
      <c r="AK15" s="727"/>
      <c r="AL15" s="727"/>
      <c r="AM15" s="727"/>
      <c r="AN15" s="727"/>
      <c r="AO15" s="727"/>
      <c r="AP15" s="727"/>
      <c r="AQ15" s="727"/>
      <c r="AR15" s="727"/>
      <c r="AS15" s="727"/>
      <c r="AT15" s="727"/>
      <c r="AU15" s="727"/>
      <c r="AV15" s="727"/>
      <c r="AW15" s="727"/>
      <c r="AX15" s="727"/>
      <c r="AY15" s="727"/>
      <c r="AZ15" s="727"/>
      <c r="BA15" s="727"/>
      <c r="BB15" s="50"/>
      <c r="BC15" s="50"/>
      <c r="BD15" s="50"/>
      <c r="BE15" s="50"/>
    </row>
    <row r="16" spans="1:57" ht="24.95" customHeight="1" thickBot="1" x14ac:dyDescent="0.3">
      <c r="A16" s="764" t="s">
        <v>108</v>
      </c>
      <c r="B16" s="766" t="s">
        <v>109</v>
      </c>
      <c r="C16" s="767"/>
      <c r="D16" s="767"/>
      <c r="E16" s="768"/>
      <c r="F16" s="757" t="s">
        <v>110</v>
      </c>
      <c r="G16" s="758"/>
      <c r="H16" s="758"/>
      <c r="I16" s="758"/>
      <c r="J16" s="759"/>
      <c r="K16" s="769" t="s">
        <v>111</v>
      </c>
      <c r="L16" s="770"/>
      <c r="M16" s="770"/>
      <c r="N16" s="771"/>
      <c r="O16" s="770" t="s">
        <v>112</v>
      </c>
      <c r="P16" s="770"/>
      <c r="Q16" s="770"/>
      <c r="R16" s="771"/>
      <c r="S16" s="757" t="s">
        <v>113</v>
      </c>
      <c r="T16" s="758"/>
      <c r="U16" s="758"/>
      <c r="V16" s="758"/>
      <c r="W16" s="759"/>
      <c r="X16" s="757" t="s">
        <v>114</v>
      </c>
      <c r="Y16" s="758"/>
      <c r="Z16" s="758"/>
      <c r="AA16" s="759"/>
      <c r="AB16" s="757" t="s">
        <v>115</v>
      </c>
      <c r="AC16" s="758"/>
      <c r="AD16" s="758"/>
      <c r="AE16" s="759"/>
      <c r="AF16" s="760" t="s">
        <v>116</v>
      </c>
      <c r="AG16" s="760"/>
      <c r="AH16" s="760"/>
      <c r="AI16" s="760"/>
      <c r="AJ16" s="757" t="s">
        <v>117</v>
      </c>
      <c r="AK16" s="758"/>
      <c r="AL16" s="758"/>
      <c r="AM16" s="758"/>
      <c r="AN16" s="759"/>
      <c r="AO16" s="761" t="s">
        <v>118</v>
      </c>
      <c r="AP16" s="762"/>
      <c r="AQ16" s="762"/>
      <c r="AR16" s="763"/>
      <c r="AS16" s="758" t="s">
        <v>119</v>
      </c>
      <c r="AT16" s="758"/>
      <c r="AU16" s="758"/>
      <c r="AV16" s="758"/>
      <c r="AW16" s="759"/>
      <c r="AX16" s="747" t="s">
        <v>120</v>
      </c>
      <c r="AY16" s="748"/>
      <c r="AZ16" s="748"/>
      <c r="BA16" s="749"/>
      <c r="BB16" s="750"/>
      <c r="BC16" s="750"/>
      <c r="BD16" s="750"/>
      <c r="BE16" s="750"/>
    </row>
    <row r="17" spans="1:57" s="461" customFormat="1" ht="24.95" customHeight="1" thickBot="1" x14ac:dyDescent="0.3">
      <c r="A17" s="765"/>
      <c r="B17" s="442">
        <v>1</v>
      </c>
      <c r="C17" s="443">
        <v>2</v>
      </c>
      <c r="D17" s="443">
        <v>3</v>
      </c>
      <c r="E17" s="444">
        <v>4</v>
      </c>
      <c r="F17" s="442">
        <v>5</v>
      </c>
      <c r="G17" s="443">
        <v>6</v>
      </c>
      <c r="H17" s="443">
        <v>7</v>
      </c>
      <c r="I17" s="445">
        <v>8</v>
      </c>
      <c r="J17" s="446">
        <v>9</v>
      </c>
      <c r="K17" s="447">
        <v>10</v>
      </c>
      <c r="L17" s="448">
        <v>11</v>
      </c>
      <c r="M17" s="448">
        <v>12</v>
      </c>
      <c r="N17" s="449">
        <v>13</v>
      </c>
      <c r="O17" s="450">
        <v>14</v>
      </c>
      <c r="P17" s="451">
        <v>15</v>
      </c>
      <c r="Q17" s="452">
        <v>16</v>
      </c>
      <c r="R17" s="453">
        <v>17</v>
      </c>
      <c r="S17" s="447">
        <v>18</v>
      </c>
      <c r="T17" s="448">
        <v>19</v>
      </c>
      <c r="U17" s="448">
        <v>20</v>
      </c>
      <c r="V17" s="448">
        <v>21</v>
      </c>
      <c r="W17" s="449">
        <v>22</v>
      </c>
      <c r="X17" s="442">
        <v>23</v>
      </c>
      <c r="Y17" s="443">
        <v>24</v>
      </c>
      <c r="Z17" s="443">
        <v>25</v>
      </c>
      <c r="AA17" s="444">
        <v>26</v>
      </c>
      <c r="AB17" s="442">
        <v>27</v>
      </c>
      <c r="AC17" s="443">
        <v>28</v>
      </c>
      <c r="AD17" s="443">
        <v>29</v>
      </c>
      <c r="AE17" s="444">
        <v>30</v>
      </c>
      <c r="AF17" s="451">
        <v>31</v>
      </c>
      <c r="AG17" s="452">
        <v>32</v>
      </c>
      <c r="AH17" s="452">
        <v>33</v>
      </c>
      <c r="AI17" s="453">
        <v>34</v>
      </c>
      <c r="AJ17" s="442">
        <v>35</v>
      </c>
      <c r="AK17" s="443">
        <v>36</v>
      </c>
      <c r="AL17" s="443">
        <v>37</v>
      </c>
      <c r="AM17" s="443">
        <v>38</v>
      </c>
      <c r="AN17" s="444">
        <v>39</v>
      </c>
      <c r="AO17" s="454">
        <v>40</v>
      </c>
      <c r="AP17" s="452">
        <v>41</v>
      </c>
      <c r="AQ17" s="452">
        <v>42</v>
      </c>
      <c r="AR17" s="455">
        <v>43</v>
      </c>
      <c r="AS17" s="456">
        <v>44</v>
      </c>
      <c r="AT17" s="443">
        <v>45</v>
      </c>
      <c r="AU17" s="443">
        <v>46</v>
      </c>
      <c r="AV17" s="443">
        <v>47</v>
      </c>
      <c r="AW17" s="444">
        <v>48</v>
      </c>
      <c r="AX17" s="457">
        <v>49</v>
      </c>
      <c r="AY17" s="458">
        <v>50</v>
      </c>
      <c r="AZ17" s="458">
        <v>51</v>
      </c>
      <c r="BA17" s="459">
        <v>52</v>
      </c>
      <c r="BB17" s="460"/>
      <c r="BC17" s="460"/>
      <c r="BD17" s="460"/>
      <c r="BE17" s="460"/>
    </row>
    <row r="18" spans="1:57" ht="24.95" customHeight="1" x14ac:dyDescent="0.3">
      <c r="A18" s="74">
        <v>1</v>
      </c>
      <c r="B18" s="77" t="s">
        <v>124</v>
      </c>
      <c r="C18" s="75" t="s">
        <v>124</v>
      </c>
      <c r="D18" s="75" t="s">
        <v>124</v>
      </c>
      <c r="E18" s="174" t="s">
        <v>124</v>
      </c>
      <c r="F18" s="77" t="s">
        <v>124</v>
      </c>
      <c r="G18" s="75" t="s">
        <v>124</v>
      </c>
      <c r="H18" s="75" t="s">
        <v>124</v>
      </c>
      <c r="I18" s="75" t="s">
        <v>124</v>
      </c>
      <c r="J18" s="462" t="s">
        <v>124</v>
      </c>
      <c r="K18" s="77" t="s">
        <v>124</v>
      </c>
      <c r="L18" s="75" t="s">
        <v>124</v>
      </c>
      <c r="M18" s="75" t="s">
        <v>124</v>
      </c>
      <c r="N18" s="174" t="s">
        <v>124</v>
      </c>
      <c r="O18" s="178" t="s">
        <v>124</v>
      </c>
      <c r="P18" s="75" t="s">
        <v>124</v>
      </c>
      <c r="Q18" s="75" t="s">
        <v>191</v>
      </c>
      <c r="R18" s="76" t="s">
        <v>122</v>
      </c>
      <c r="S18" s="77" t="s">
        <v>122</v>
      </c>
      <c r="T18" s="75" t="s">
        <v>123</v>
      </c>
      <c r="U18" s="75" t="s">
        <v>123</v>
      </c>
      <c r="V18" s="75" t="s">
        <v>121</v>
      </c>
      <c r="W18" s="174" t="s">
        <v>124</v>
      </c>
      <c r="X18" s="77" t="s">
        <v>124</v>
      </c>
      <c r="Y18" s="75" t="s">
        <v>124</v>
      </c>
      <c r="Z18" s="75" t="s">
        <v>124</v>
      </c>
      <c r="AA18" s="174" t="s">
        <v>124</v>
      </c>
      <c r="AB18" s="77" t="s">
        <v>124</v>
      </c>
      <c r="AC18" s="75" t="s">
        <v>124</v>
      </c>
      <c r="AD18" s="75" t="s">
        <v>124</v>
      </c>
      <c r="AE18" s="174" t="s">
        <v>124</v>
      </c>
      <c r="AF18" s="178" t="s">
        <v>124</v>
      </c>
      <c r="AG18" s="75" t="s">
        <v>124</v>
      </c>
      <c r="AH18" s="75" t="s">
        <v>124</v>
      </c>
      <c r="AI18" s="76" t="s">
        <v>124</v>
      </c>
      <c r="AJ18" s="77" t="s">
        <v>124</v>
      </c>
      <c r="AK18" s="75" t="s">
        <v>124</v>
      </c>
      <c r="AL18" s="75" t="s">
        <v>124</v>
      </c>
      <c r="AM18" s="75" t="s">
        <v>124</v>
      </c>
      <c r="AN18" s="76" t="s">
        <v>191</v>
      </c>
      <c r="AO18" s="77" t="s">
        <v>122</v>
      </c>
      <c r="AP18" s="78" t="s">
        <v>122</v>
      </c>
      <c r="AQ18" s="78" t="s">
        <v>122</v>
      </c>
      <c r="AR18" s="79" t="s">
        <v>123</v>
      </c>
      <c r="AS18" s="80" t="s">
        <v>123</v>
      </c>
      <c r="AT18" s="78" t="s">
        <v>123</v>
      </c>
      <c r="AU18" s="78" t="s">
        <v>123</v>
      </c>
      <c r="AV18" s="78" t="s">
        <v>123</v>
      </c>
      <c r="AW18" s="81" t="s">
        <v>123</v>
      </c>
      <c r="AX18" s="82" t="s">
        <v>123</v>
      </c>
      <c r="AY18" s="83" t="s">
        <v>123</v>
      </c>
      <c r="AZ18" s="83" t="s">
        <v>123</v>
      </c>
      <c r="BA18" s="84" t="s">
        <v>123</v>
      </c>
      <c r="BB18" s="51"/>
      <c r="BC18" s="51"/>
      <c r="BD18" s="51"/>
      <c r="BE18" s="51"/>
    </row>
    <row r="19" spans="1:57" ht="24.95" customHeight="1" x14ac:dyDescent="0.3">
      <c r="A19" s="85">
        <v>2</v>
      </c>
      <c r="B19" s="88" t="s">
        <v>124</v>
      </c>
      <c r="C19" s="86" t="s">
        <v>124</v>
      </c>
      <c r="D19" s="86" t="s">
        <v>124</v>
      </c>
      <c r="E19" s="96" t="s">
        <v>124</v>
      </c>
      <c r="F19" s="88" t="s">
        <v>124</v>
      </c>
      <c r="G19" s="86" t="s">
        <v>124</v>
      </c>
      <c r="H19" s="86" t="s">
        <v>124</v>
      </c>
      <c r="I19" s="86" t="s">
        <v>124</v>
      </c>
      <c r="J19" s="463" t="s">
        <v>124</v>
      </c>
      <c r="K19" s="88" t="s">
        <v>124</v>
      </c>
      <c r="L19" s="86" t="s">
        <v>124</v>
      </c>
      <c r="M19" s="86" t="s">
        <v>124</v>
      </c>
      <c r="N19" s="96" t="s">
        <v>124</v>
      </c>
      <c r="O19" s="97" t="s">
        <v>124</v>
      </c>
      <c r="P19" s="86" t="s">
        <v>124</v>
      </c>
      <c r="Q19" s="86" t="s">
        <v>191</v>
      </c>
      <c r="R19" s="87" t="s">
        <v>122</v>
      </c>
      <c r="S19" s="88" t="s">
        <v>122</v>
      </c>
      <c r="T19" s="86" t="s">
        <v>123</v>
      </c>
      <c r="U19" s="86" t="s">
        <v>123</v>
      </c>
      <c r="V19" s="86" t="s">
        <v>125</v>
      </c>
      <c r="W19" s="96" t="s">
        <v>125</v>
      </c>
      <c r="X19" s="88" t="s">
        <v>125</v>
      </c>
      <c r="Y19" s="86" t="s">
        <v>125</v>
      </c>
      <c r="Z19" s="86" t="s">
        <v>125</v>
      </c>
      <c r="AA19" s="96" t="s">
        <v>125</v>
      </c>
      <c r="AB19" s="88" t="s">
        <v>125</v>
      </c>
      <c r="AC19" s="86" t="s">
        <v>125</v>
      </c>
      <c r="AD19" s="86" t="s">
        <v>125</v>
      </c>
      <c r="AE19" s="96" t="s">
        <v>125</v>
      </c>
      <c r="AF19" s="97" t="s">
        <v>125</v>
      </c>
      <c r="AG19" s="86" t="s">
        <v>125</v>
      </c>
      <c r="AH19" s="86" t="s">
        <v>125</v>
      </c>
      <c r="AI19" s="86" t="s">
        <v>125</v>
      </c>
      <c r="AJ19" s="88" t="s">
        <v>125</v>
      </c>
      <c r="AK19" s="86" t="s">
        <v>125</v>
      </c>
      <c r="AL19" s="86" t="s">
        <v>125</v>
      </c>
      <c r="AM19" s="86" t="s">
        <v>125</v>
      </c>
      <c r="AN19" s="87" t="s">
        <v>191</v>
      </c>
      <c r="AO19" s="88" t="s">
        <v>122</v>
      </c>
      <c r="AP19" s="89" t="s">
        <v>122</v>
      </c>
      <c r="AQ19" s="89" t="s">
        <v>122</v>
      </c>
      <c r="AR19" s="90" t="s">
        <v>123</v>
      </c>
      <c r="AS19" s="91" t="s">
        <v>123</v>
      </c>
      <c r="AT19" s="89" t="s">
        <v>123</v>
      </c>
      <c r="AU19" s="89" t="s">
        <v>123</v>
      </c>
      <c r="AV19" s="89" t="s">
        <v>123</v>
      </c>
      <c r="AW19" s="92" t="s">
        <v>123</v>
      </c>
      <c r="AX19" s="93" t="s">
        <v>123</v>
      </c>
      <c r="AY19" s="94" t="s">
        <v>123</v>
      </c>
      <c r="AZ19" s="94" t="s">
        <v>123</v>
      </c>
      <c r="BA19" s="95" t="s">
        <v>123</v>
      </c>
      <c r="BB19" s="51"/>
      <c r="BC19" s="51"/>
      <c r="BD19" s="51"/>
      <c r="BE19" s="51"/>
    </row>
    <row r="20" spans="1:57" ht="24.95" customHeight="1" thickBot="1" x14ac:dyDescent="0.35">
      <c r="A20" s="85">
        <v>3</v>
      </c>
      <c r="B20" s="88" t="s">
        <v>124</v>
      </c>
      <c r="C20" s="86" t="s">
        <v>124</v>
      </c>
      <c r="D20" s="86" t="s">
        <v>124</v>
      </c>
      <c r="E20" s="96" t="s">
        <v>124</v>
      </c>
      <c r="F20" s="88" t="s">
        <v>124</v>
      </c>
      <c r="G20" s="86" t="s">
        <v>124</v>
      </c>
      <c r="H20" s="86" t="s">
        <v>124</v>
      </c>
      <c r="I20" s="86" t="s">
        <v>124</v>
      </c>
      <c r="J20" s="463" t="s">
        <v>124</v>
      </c>
      <c r="K20" s="88" t="s">
        <v>124</v>
      </c>
      <c r="L20" s="86" t="s">
        <v>124</v>
      </c>
      <c r="M20" s="86" t="s">
        <v>124</v>
      </c>
      <c r="N20" s="96" t="s">
        <v>124</v>
      </c>
      <c r="O20" s="97" t="s">
        <v>124</v>
      </c>
      <c r="P20" s="86" t="s">
        <v>124</v>
      </c>
      <c r="Q20" s="86" t="s">
        <v>191</v>
      </c>
      <c r="R20" s="87" t="s">
        <v>122</v>
      </c>
      <c r="S20" s="88" t="s">
        <v>122</v>
      </c>
      <c r="T20" s="86" t="s">
        <v>123</v>
      </c>
      <c r="U20" s="86" t="s">
        <v>123</v>
      </c>
      <c r="V20" s="86" t="s">
        <v>125</v>
      </c>
      <c r="W20" s="96" t="s">
        <v>125</v>
      </c>
      <c r="X20" s="88" t="s">
        <v>125</v>
      </c>
      <c r="Y20" s="86" t="s">
        <v>125</v>
      </c>
      <c r="Z20" s="86" t="s">
        <v>125</v>
      </c>
      <c r="AA20" s="96" t="s">
        <v>125</v>
      </c>
      <c r="AB20" s="88" t="s">
        <v>125</v>
      </c>
      <c r="AC20" s="86" t="s">
        <v>125</v>
      </c>
      <c r="AD20" s="86" t="s">
        <v>125</v>
      </c>
      <c r="AE20" s="96" t="s">
        <v>125</v>
      </c>
      <c r="AF20" s="97" t="s">
        <v>125</v>
      </c>
      <c r="AG20" s="86" t="s">
        <v>125</v>
      </c>
      <c r="AH20" s="86" t="s">
        <v>125</v>
      </c>
      <c r="AI20" s="86" t="s">
        <v>125</v>
      </c>
      <c r="AJ20" s="88" t="s">
        <v>125</v>
      </c>
      <c r="AK20" s="86" t="s">
        <v>125</v>
      </c>
      <c r="AL20" s="86" t="s">
        <v>125</v>
      </c>
      <c r="AM20" s="86" t="s">
        <v>125</v>
      </c>
      <c r="AN20" s="87" t="s">
        <v>191</v>
      </c>
      <c r="AO20" s="88" t="s">
        <v>122</v>
      </c>
      <c r="AP20" s="89" t="s">
        <v>122</v>
      </c>
      <c r="AQ20" s="89" t="s">
        <v>122</v>
      </c>
      <c r="AR20" s="110" t="s">
        <v>123</v>
      </c>
      <c r="AS20" s="111" t="s">
        <v>123</v>
      </c>
      <c r="AT20" s="112" t="s">
        <v>123</v>
      </c>
      <c r="AU20" s="112" t="s">
        <v>123</v>
      </c>
      <c r="AV20" s="112" t="s">
        <v>123</v>
      </c>
      <c r="AW20" s="113" t="s">
        <v>123</v>
      </c>
      <c r="AX20" s="114" t="s">
        <v>123</v>
      </c>
      <c r="AY20" s="115" t="s">
        <v>123</v>
      </c>
      <c r="AZ20" s="115" t="s">
        <v>123</v>
      </c>
      <c r="BA20" s="116" t="s">
        <v>123</v>
      </c>
      <c r="BB20" s="51"/>
      <c r="BC20" s="51"/>
      <c r="BD20" s="51"/>
      <c r="BE20" s="51"/>
    </row>
    <row r="21" spans="1:57" ht="24.95" customHeight="1" thickBot="1" x14ac:dyDescent="0.35">
      <c r="A21" s="99">
        <v>4</v>
      </c>
      <c r="B21" s="100" t="s">
        <v>124</v>
      </c>
      <c r="C21" s="101" t="s">
        <v>124</v>
      </c>
      <c r="D21" s="101" t="s">
        <v>124</v>
      </c>
      <c r="E21" s="102" t="s">
        <v>124</v>
      </c>
      <c r="F21" s="100" t="s">
        <v>124</v>
      </c>
      <c r="G21" s="101" t="s">
        <v>124</v>
      </c>
      <c r="H21" s="101" t="s">
        <v>124</v>
      </c>
      <c r="I21" s="101" t="s">
        <v>124</v>
      </c>
      <c r="J21" s="464" t="s">
        <v>124</v>
      </c>
      <c r="K21" s="100" t="s">
        <v>124</v>
      </c>
      <c r="L21" s="101" t="s">
        <v>124</v>
      </c>
      <c r="M21" s="101" t="s">
        <v>124</v>
      </c>
      <c r="N21" s="102" t="s">
        <v>124</v>
      </c>
      <c r="O21" s="103" t="s">
        <v>124</v>
      </c>
      <c r="P21" s="101" t="s">
        <v>124</v>
      </c>
      <c r="Q21" s="101" t="s">
        <v>191</v>
      </c>
      <c r="R21" s="104" t="s">
        <v>122</v>
      </c>
      <c r="S21" s="100" t="s">
        <v>122</v>
      </c>
      <c r="T21" s="101" t="s">
        <v>123</v>
      </c>
      <c r="U21" s="101" t="s">
        <v>123</v>
      </c>
      <c r="V21" s="101" t="s">
        <v>125</v>
      </c>
      <c r="W21" s="102" t="s">
        <v>125</v>
      </c>
      <c r="X21" s="100" t="s">
        <v>125</v>
      </c>
      <c r="Y21" s="101" t="s">
        <v>125</v>
      </c>
      <c r="Z21" s="101" t="s">
        <v>125</v>
      </c>
      <c r="AA21" s="102" t="s">
        <v>125</v>
      </c>
      <c r="AB21" s="100" t="s">
        <v>125</v>
      </c>
      <c r="AC21" s="101" t="s">
        <v>125</v>
      </c>
      <c r="AD21" s="101" t="s">
        <v>125</v>
      </c>
      <c r="AE21" s="102" t="s">
        <v>125</v>
      </c>
      <c r="AF21" s="103" t="s">
        <v>125</v>
      </c>
      <c r="AG21" s="101" t="s">
        <v>125</v>
      </c>
      <c r="AH21" s="101" t="s">
        <v>125</v>
      </c>
      <c r="AI21" s="104" t="s">
        <v>125</v>
      </c>
      <c r="AJ21" s="100" t="s">
        <v>125</v>
      </c>
      <c r="AK21" s="101" t="s">
        <v>125</v>
      </c>
      <c r="AL21" s="101" t="s">
        <v>125</v>
      </c>
      <c r="AM21" s="101" t="s">
        <v>191</v>
      </c>
      <c r="AN21" s="102" t="s">
        <v>122</v>
      </c>
      <c r="AO21" s="100" t="s">
        <v>122</v>
      </c>
      <c r="AP21" s="98" t="s">
        <v>122</v>
      </c>
      <c r="AQ21" s="98" t="s">
        <v>141</v>
      </c>
      <c r="AR21" s="117" t="s">
        <v>141</v>
      </c>
      <c r="AS21" s="751"/>
      <c r="AT21" s="752"/>
      <c r="AU21" s="752"/>
      <c r="AV21" s="752"/>
      <c r="AW21" s="752"/>
      <c r="AX21" s="752"/>
      <c r="AY21" s="752"/>
      <c r="AZ21" s="752"/>
      <c r="BA21" s="753"/>
      <c r="BB21" s="51"/>
      <c r="BC21" s="52"/>
      <c r="BD21" s="51"/>
      <c r="BE21" s="52"/>
    </row>
    <row r="22" spans="1:57" ht="24.95" customHeight="1" x14ac:dyDescent="0.3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7"/>
      <c r="AQ22" s="107"/>
      <c r="AR22" s="107"/>
      <c r="AS22" s="108"/>
      <c r="AT22" s="435"/>
      <c r="AU22" s="435"/>
      <c r="AV22" s="435"/>
      <c r="AW22" s="435"/>
      <c r="AX22" s="435"/>
      <c r="AY22" s="435"/>
      <c r="AZ22" s="435"/>
      <c r="BA22" s="435"/>
      <c r="BB22" s="51"/>
      <c r="BC22" s="52"/>
      <c r="BD22" s="51"/>
      <c r="BE22" s="52"/>
    </row>
    <row r="23" spans="1:57" s="177" customFormat="1" ht="24.95" customHeight="1" x14ac:dyDescent="0.3">
      <c r="A23" s="754" t="s">
        <v>344</v>
      </c>
      <c r="B23" s="754"/>
      <c r="C23" s="754"/>
      <c r="D23" s="754"/>
      <c r="E23" s="754"/>
      <c r="F23" s="754"/>
      <c r="G23" s="754"/>
      <c r="H23" s="754"/>
      <c r="I23" s="754"/>
      <c r="J23" s="755"/>
      <c r="K23" s="755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755"/>
      <c r="AH23" s="755"/>
      <c r="AI23" s="755"/>
      <c r="AJ23" s="755"/>
      <c r="AK23" s="755"/>
      <c r="AL23" s="755"/>
      <c r="AM23" s="755"/>
      <c r="AN23" s="755"/>
      <c r="AO23" s="755"/>
      <c r="AP23" s="755"/>
      <c r="AQ23" s="755"/>
      <c r="AR23" s="755"/>
      <c r="AS23" s="755"/>
      <c r="AT23" s="755"/>
      <c r="AU23" s="755"/>
      <c r="AV23" s="433"/>
      <c r="AW23" s="175"/>
      <c r="AX23" s="175"/>
      <c r="AY23" s="175"/>
      <c r="AZ23" s="175"/>
      <c r="BA23" s="175"/>
      <c r="BB23" s="176"/>
      <c r="BC23" s="176"/>
      <c r="BD23" s="176"/>
      <c r="BE23" s="176"/>
    </row>
    <row r="24" spans="1:57" s="56" customFormat="1" ht="24.95" customHeight="1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54"/>
      <c r="AW24" s="55"/>
      <c r="AX24" s="55"/>
      <c r="AY24" s="55"/>
      <c r="AZ24" s="55"/>
      <c r="BA24" s="55"/>
      <c r="BB24" s="48"/>
      <c r="BC24" s="48"/>
      <c r="BD24" s="48"/>
      <c r="BE24" s="48"/>
    </row>
    <row r="25" spans="1:57" s="56" customFormat="1" ht="18.75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5"/>
      <c r="AX25" s="55"/>
      <c r="AY25" s="55"/>
      <c r="AZ25" s="55"/>
      <c r="BA25" s="55"/>
      <c r="BB25" s="48"/>
      <c r="BC25" s="48"/>
      <c r="BD25" s="48"/>
      <c r="BE25" s="48"/>
    </row>
    <row r="26" spans="1:57" ht="31.5" customHeight="1" x14ac:dyDescent="0.3">
      <c r="A26" s="756" t="s">
        <v>126</v>
      </c>
      <c r="B26" s="756"/>
      <c r="C26" s="756"/>
      <c r="D26" s="756"/>
      <c r="E26" s="756"/>
      <c r="F26" s="756"/>
      <c r="G26" s="756"/>
      <c r="H26" s="756"/>
      <c r="I26" s="756"/>
      <c r="J26" s="756"/>
      <c r="K26" s="756"/>
      <c r="L26" s="756"/>
      <c r="M26" s="756"/>
      <c r="N26" s="756"/>
      <c r="O26" s="756"/>
      <c r="P26" s="756"/>
      <c r="Q26" s="756"/>
      <c r="R26" s="756"/>
      <c r="S26" s="756"/>
      <c r="T26" s="756"/>
      <c r="U26" s="756"/>
      <c r="V26" s="756"/>
      <c r="W26" s="756"/>
      <c r="X26" s="756"/>
      <c r="Y26" s="756"/>
      <c r="Z26" s="57"/>
      <c r="AA26" s="756" t="s">
        <v>127</v>
      </c>
      <c r="AB26" s="756"/>
      <c r="AC26" s="756"/>
      <c r="AD26" s="756"/>
      <c r="AE26" s="756"/>
      <c r="AF26" s="756"/>
      <c r="AG26" s="756"/>
      <c r="AH26" s="756"/>
      <c r="AI26" s="756"/>
      <c r="AJ26" s="756"/>
      <c r="AK26" s="756"/>
      <c r="AL26" s="756"/>
      <c r="AM26" s="756"/>
      <c r="AN26" s="756"/>
      <c r="AO26" s="58"/>
      <c r="AP26" s="756" t="s">
        <v>170</v>
      </c>
      <c r="AQ26" s="756"/>
      <c r="AR26" s="756"/>
      <c r="AS26" s="756"/>
      <c r="AT26" s="756"/>
      <c r="AU26" s="756"/>
      <c r="AV26" s="756"/>
      <c r="AW26" s="756"/>
      <c r="AX26" s="756"/>
      <c r="AY26" s="756"/>
      <c r="AZ26" s="756"/>
      <c r="BA26" s="756"/>
    </row>
    <row r="27" spans="1:57" ht="39.950000000000003" customHeight="1" x14ac:dyDescent="0.25">
      <c r="A27" s="799" t="s">
        <v>108</v>
      </c>
      <c r="B27" s="735"/>
      <c r="C27" s="800" t="s">
        <v>128</v>
      </c>
      <c r="D27" s="734"/>
      <c r="E27" s="734"/>
      <c r="F27" s="735"/>
      <c r="G27" s="733" t="s">
        <v>345</v>
      </c>
      <c r="H27" s="734"/>
      <c r="I27" s="735"/>
      <c r="J27" s="733" t="s">
        <v>129</v>
      </c>
      <c r="K27" s="734"/>
      <c r="L27" s="734"/>
      <c r="M27" s="734"/>
      <c r="N27" s="735"/>
      <c r="O27" s="733" t="s">
        <v>346</v>
      </c>
      <c r="P27" s="734"/>
      <c r="Q27" s="735"/>
      <c r="R27" s="733" t="s">
        <v>144</v>
      </c>
      <c r="S27" s="742"/>
      <c r="T27" s="733" t="s">
        <v>130</v>
      </c>
      <c r="U27" s="734"/>
      <c r="V27" s="734"/>
      <c r="W27" s="735"/>
      <c r="X27" s="733" t="s">
        <v>131</v>
      </c>
      <c r="Y27" s="735"/>
      <c r="Z27" s="69"/>
      <c r="AA27" s="782" t="s">
        <v>132</v>
      </c>
      <c r="AB27" s="782"/>
      <c r="AC27" s="782"/>
      <c r="AD27" s="782"/>
      <c r="AE27" s="782"/>
      <c r="AF27" s="782"/>
      <c r="AG27" s="782"/>
      <c r="AH27" s="733" t="s">
        <v>133</v>
      </c>
      <c r="AI27" s="783"/>
      <c r="AJ27" s="784"/>
      <c r="AK27" s="791" t="s">
        <v>134</v>
      </c>
      <c r="AL27" s="791"/>
      <c r="AM27" s="791"/>
      <c r="AN27" s="791"/>
      <c r="AO27" s="70"/>
      <c r="AP27" s="792" t="s">
        <v>145</v>
      </c>
      <c r="AQ27" s="792"/>
      <c r="AR27" s="792"/>
      <c r="AS27" s="774" t="s">
        <v>347</v>
      </c>
      <c r="AT27" s="775"/>
      <c r="AU27" s="775"/>
      <c r="AV27" s="775"/>
      <c r="AW27" s="775"/>
      <c r="AX27" s="775"/>
      <c r="AY27" s="776" t="s">
        <v>133</v>
      </c>
      <c r="AZ27" s="776"/>
      <c r="BA27" s="776"/>
    </row>
    <row r="28" spans="1:57" ht="39.950000000000003" customHeight="1" x14ac:dyDescent="0.25">
      <c r="A28" s="736"/>
      <c r="B28" s="738"/>
      <c r="C28" s="736"/>
      <c r="D28" s="737"/>
      <c r="E28" s="737"/>
      <c r="F28" s="738"/>
      <c r="G28" s="736"/>
      <c r="H28" s="737"/>
      <c r="I28" s="738"/>
      <c r="J28" s="736"/>
      <c r="K28" s="737"/>
      <c r="L28" s="737"/>
      <c r="M28" s="737"/>
      <c r="N28" s="738"/>
      <c r="O28" s="736"/>
      <c r="P28" s="737"/>
      <c r="Q28" s="738"/>
      <c r="R28" s="743"/>
      <c r="S28" s="744"/>
      <c r="T28" s="736"/>
      <c r="U28" s="737"/>
      <c r="V28" s="737"/>
      <c r="W28" s="738"/>
      <c r="X28" s="736"/>
      <c r="Y28" s="738"/>
      <c r="Z28" s="69"/>
      <c r="AA28" s="782"/>
      <c r="AB28" s="782"/>
      <c r="AC28" s="782"/>
      <c r="AD28" s="782"/>
      <c r="AE28" s="782"/>
      <c r="AF28" s="782"/>
      <c r="AG28" s="782"/>
      <c r="AH28" s="785"/>
      <c r="AI28" s="786"/>
      <c r="AJ28" s="787"/>
      <c r="AK28" s="791"/>
      <c r="AL28" s="791"/>
      <c r="AM28" s="791"/>
      <c r="AN28" s="791"/>
      <c r="AO28" s="70"/>
      <c r="AP28" s="792"/>
      <c r="AQ28" s="792"/>
      <c r="AR28" s="792"/>
      <c r="AS28" s="775"/>
      <c r="AT28" s="775"/>
      <c r="AU28" s="775"/>
      <c r="AV28" s="775"/>
      <c r="AW28" s="775"/>
      <c r="AX28" s="775"/>
      <c r="AY28" s="776"/>
      <c r="AZ28" s="776"/>
      <c r="BA28" s="776"/>
    </row>
    <row r="29" spans="1:57" ht="39.950000000000003" customHeight="1" x14ac:dyDescent="0.25">
      <c r="A29" s="739"/>
      <c r="B29" s="741"/>
      <c r="C29" s="739"/>
      <c r="D29" s="740"/>
      <c r="E29" s="740"/>
      <c r="F29" s="741"/>
      <c r="G29" s="739"/>
      <c r="H29" s="740"/>
      <c r="I29" s="741"/>
      <c r="J29" s="739"/>
      <c r="K29" s="740"/>
      <c r="L29" s="740"/>
      <c r="M29" s="740"/>
      <c r="N29" s="741"/>
      <c r="O29" s="739"/>
      <c r="P29" s="740"/>
      <c r="Q29" s="741"/>
      <c r="R29" s="745"/>
      <c r="S29" s="746"/>
      <c r="T29" s="739"/>
      <c r="U29" s="740"/>
      <c r="V29" s="740"/>
      <c r="W29" s="741"/>
      <c r="X29" s="739"/>
      <c r="Y29" s="741"/>
      <c r="Z29" s="69"/>
      <c r="AA29" s="782"/>
      <c r="AB29" s="782"/>
      <c r="AC29" s="782"/>
      <c r="AD29" s="782"/>
      <c r="AE29" s="782"/>
      <c r="AF29" s="782"/>
      <c r="AG29" s="782"/>
      <c r="AH29" s="788"/>
      <c r="AI29" s="789"/>
      <c r="AJ29" s="790"/>
      <c r="AK29" s="791"/>
      <c r="AL29" s="791"/>
      <c r="AM29" s="791"/>
      <c r="AN29" s="791"/>
      <c r="AO29" s="70"/>
      <c r="AP29" s="792"/>
      <c r="AQ29" s="792"/>
      <c r="AR29" s="792"/>
      <c r="AS29" s="775"/>
      <c r="AT29" s="775"/>
      <c r="AU29" s="775"/>
      <c r="AV29" s="775"/>
      <c r="AW29" s="775"/>
      <c r="AX29" s="775"/>
      <c r="AY29" s="776"/>
      <c r="AZ29" s="776"/>
      <c r="BA29" s="776"/>
    </row>
    <row r="30" spans="1:57" ht="39.950000000000003" customHeight="1" x14ac:dyDescent="0.25">
      <c r="A30" s="777">
        <v>1</v>
      </c>
      <c r="B30" s="778"/>
      <c r="C30" s="779">
        <v>33</v>
      </c>
      <c r="D30" s="780"/>
      <c r="E30" s="780"/>
      <c r="F30" s="778"/>
      <c r="G30" s="779">
        <v>7</v>
      </c>
      <c r="H30" s="780"/>
      <c r="I30" s="778"/>
      <c r="J30" s="779"/>
      <c r="K30" s="780"/>
      <c r="L30" s="780"/>
      <c r="M30" s="780"/>
      <c r="N30" s="778"/>
      <c r="O30" s="779"/>
      <c r="P30" s="780"/>
      <c r="Q30" s="778"/>
      <c r="R30" s="772"/>
      <c r="S30" s="773"/>
      <c r="T30" s="779">
        <v>12</v>
      </c>
      <c r="U30" s="780"/>
      <c r="V30" s="780"/>
      <c r="W30" s="778"/>
      <c r="X30" s="779">
        <v>52</v>
      </c>
      <c r="Y30" s="781"/>
      <c r="Z30" s="69"/>
      <c r="AA30" s="793"/>
      <c r="AB30" s="794"/>
      <c r="AC30" s="794"/>
      <c r="AD30" s="794"/>
      <c r="AE30" s="794"/>
      <c r="AF30" s="794"/>
      <c r="AG30" s="795"/>
      <c r="AH30" s="796"/>
      <c r="AI30" s="797"/>
      <c r="AJ30" s="798"/>
      <c r="AK30" s="796"/>
      <c r="AL30" s="797"/>
      <c r="AM30" s="797"/>
      <c r="AN30" s="798"/>
      <c r="AO30" s="70"/>
      <c r="AP30" s="792"/>
      <c r="AQ30" s="792"/>
      <c r="AR30" s="792"/>
      <c r="AS30" s="775"/>
      <c r="AT30" s="775"/>
      <c r="AU30" s="775"/>
      <c r="AV30" s="775"/>
      <c r="AW30" s="775"/>
      <c r="AX30" s="775"/>
      <c r="AY30" s="776"/>
      <c r="AZ30" s="776"/>
      <c r="BA30" s="776"/>
    </row>
    <row r="31" spans="1:57" ht="39.950000000000003" customHeight="1" x14ac:dyDescent="0.25">
      <c r="A31" s="804">
        <v>2</v>
      </c>
      <c r="B31" s="805"/>
      <c r="C31" s="779">
        <v>33</v>
      </c>
      <c r="D31" s="780"/>
      <c r="E31" s="780"/>
      <c r="F31" s="778"/>
      <c r="G31" s="779">
        <v>7</v>
      </c>
      <c r="H31" s="780"/>
      <c r="I31" s="778"/>
      <c r="J31" s="808" t="s">
        <v>348</v>
      </c>
      <c r="K31" s="809"/>
      <c r="L31" s="809"/>
      <c r="M31" s="809"/>
      <c r="N31" s="810"/>
      <c r="O31" s="806"/>
      <c r="P31" s="807"/>
      <c r="Q31" s="805"/>
      <c r="R31" s="772"/>
      <c r="S31" s="773"/>
      <c r="T31" s="806">
        <v>12</v>
      </c>
      <c r="U31" s="807"/>
      <c r="V31" s="807"/>
      <c r="W31" s="805"/>
      <c r="X31" s="779">
        <v>52</v>
      </c>
      <c r="Y31" s="781"/>
      <c r="Z31" s="69"/>
      <c r="AA31" s="793" t="s">
        <v>353</v>
      </c>
      <c r="AB31" s="794"/>
      <c r="AC31" s="794"/>
      <c r="AD31" s="794"/>
      <c r="AE31" s="794"/>
      <c r="AF31" s="794"/>
      <c r="AG31" s="795"/>
      <c r="AH31" s="796">
        <v>4</v>
      </c>
      <c r="AI31" s="797"/>
      <c r="AJ31" s="798"/>
      <c r="AK31" s="796" t="s">
        <v>348</v>
      </c>
      <c r="AL31" s="797"/>
      <c r="AM31" s="797"/>
      <c r="AN31" s="798"/>
      <c r="AO31" s="70"/>
      <c r="AP31" s="811">
        <v>1</v>
      </c>
      <c r="AQ31" s="811"/>
      <c r="AR31" s="811"/>
      <c r="AS31" s="801" t="s">
        <v>142</v>
      </c>
      <c r="AT31" s="802"/>
      <c r="AU31" s="802"/>
      <c r="AV31" s="802"/>
      <c r="AW31" s="802"/>
      <c r="AX31" s="802"/>
      <c r="AY31" s="801">
        <v>8</v>
      </c>
      <c r="AZ31" s="801"/>
      <c r="BA31" s="801"/>
    </row>
    <row r="32" spans="1:57" ht="39.950000000000003" customHeight="1" x14ac:dyDescent="0.25">
      <c r="A32" s="804">
        <v>3</v>
      </c>
      <c r="B32" s="805"/>
      <c r="C32" s="779">
        <v>33</v>
      </c>
      <c r="D32" s="780"/>
      <c r="E32" s="780"/>
      <c r="F32" s="778"/>
      <c r="G32" s="806">
        <v>7</v>
      </c>
      <c r="H32" s="807"/>
      <c r="I32" s="805"/>
      <c r="J32" s="808" t="s">
        <v>348</v>
      </c>
      <c r="K32" s="809"/>
      <c r="L32" s="809"/>
      <c r="M32" s="809"/>
      <c r="N32" s="810"/>
      <c r="O32" s="806"/>
      <c r="P32" s="807"/>
      <c r="Q32" s="805"/>
      <c r="R32" s="772"/>
      <c r="S32" s="773"/>
      <c r="T32" s="806">
        <v>12</v>
      </c>
      <c r="U32" s="807"/>
      <c r="V32" s="807"/>
      <c r="W32" s="805"/>
      <c r="X32" s="779">
        <v>52</v>
      </c>
      <c r="Y32" s="781"/>
      <c r="Z32" s="69"/>
      <c r="AA32" s="812" t="s">
        <v>62</v>
      </c>
      <c r="AB32" s="813"/>
      <c r="AC32" s="813"/>
      <c r="AD32" s="813"/>
      <c r="AE32" s="813"/>
      <c r="AF32" s="813"/>
      <c r="AG32" s="814"/>
      <c r="AH32" s="815">
        <v>6</v>
      </c>
      <c r="AI32" s="816"/>
      <c r="AJ32" s="817"/>
      <c r="AK32" s="796" t="s">
        <v>348</v>
      </c>
      <c r="AL32" s="797"/>
      <c r="AM32" s="797"/>
      <c r="AN32" s="798"/>
      <c r="AO32" s="70"/>
      <c r="AP32" s="811"/>
      <c r="AQ32" s="811"/>
      <c r="AR32" s="811"/>
      <c r="AS32" s="802"/>
      <c r="AT32" s="802"/>
      <c r="AU32" s="802"/>
      <c r="AV32" s="802"/>
      <c r="AW32" s="802"/>
      <c r="AX32" s="802"/>
      <c r="AY32" s="803"/>
      <c r="AZ32" s="803"/>
      <c r="BA32" s="803"/>
    </row>
    <row r="33" spans="1:57" ht="39.950000000000003" customHeight="1" x14ac:dyDescent="0.3">
      <c r="A33" s="804">
        <v>4</v>
      </c>
      <c r="B33" s="832"/>
      <c r="C33" s="830">
        <v>32</v>
      </c>
      <c r="D33" s="775"/>
      <c r="E33" s="775"/>
      <c r="F33" s="775"/>
      <c r="G33" s="811">
        <v>7</v>
      </c>
      <c r="H33" s="802"/>
      <c r="I33" s="802"/>
      <c r="J33" s="811" t="s">
        <v>349</v>
      </c>
      <c r="K33" s="802"/>
      <c r="L33" s="802"/>
      <c r="M33" s="802"/>
      <c r="N33" s="802"/>
      <c r="O33" s="811"/>
      <c r="P33" s="802"/>
      <c r="Q33" s="802"/>
      <c r="R33" s="801">
        <v>2</v>
      </c>
      <c r="S33" s="811"/>
      <c r="T33" s="826">
        <v>2</v>
      </c>
      <c r="U33" s="802"/>
      <c r="V33" s="802"/>
      <c r="W33" s="802"/>
      <c r="X33" s="826">
        <v>43</v>
      </c>
      <c r="Y33" s="802"/>
      <c r="Z33" s="69"/>
      <c r="AA33" s="825" t="s">
        <v>63</v>
      </c>
      <c r="AB33" s="825"/>
      <c r="AC33" s="825"/>
      <c r="AD33" s="825"/>
      <c r="AE33" s="825"/>
      <c r="AF33" s="825"/>
      <c r="AG33" s="825"/>
      <c r="AH33" s="811">
        <v>8</v>
      </c>
      <c r="AI33" s="811"/>
      <c r="AJ33" s="811"/>
      <c r="AK33" s="811" t="s">
        <v>349</v>
      </c>
      <c r="AL33" s="811"/>
      <c r="AM33" s="811"/>
      <c r="AN33" s="811"/>
      <c r="AO33" s="71"/>
      <c r="AP33" s="435"/>
      <c r="AQ33" s="435"/>
      <c r="AR33" s="435"/>
      <c r="AS33" s="435"/>
      <c r="AT33" s="435"/>
      <c r="AU33" s="435"/>
      <c r="AV33" s="435"/>
      <c r="AW33" s="435"/>
      <c r="AX33" s="435"/>
      <c r="AY33" s="72"/>
      <c r="AZ33" s="72"/>
      <c r="BA33" s="72"/>
    </row>
    <row r="34" spans="1:57" ht="39.950000000000003" customHeight="1" x14ac:dyDescent="0.3">
      <c r="A34" s="828" t="s">
        <v>135</v>
      </c>
      <c r="B34" s="829"/>
      <c r="C34" s="830">
        <f>SUM(C30:F33)</f>
        <v>131</v>
      </c>
      <c r="D34" s="775"/>
      <c r="E34" s="775"/>
      <c r="F34" s="775"/>
      <c r="G34" s="811">
        <f>SUM(G30:I33)</f>
        <v>28</v>
      </c>
      <c r="H34" s="802"/>
      <c r="I34" s="802"/>
      <c r="J34" s="831" t="s">
        <v>350</v>
      </c>
      <c r="K34" s="802"/>
      <c r="L34" s="802"/>
      <c r="M34" s="802"/>
      <c r="N34" s="802"/>
      <c r="O34" s="811"/>
      <c r="P34" s="802"/>
      <c r="Q34" s="802"/>
      <c r="R34" s="801">
        <v>2</v>
      </c>
      <c r="S34" s="825"/>
      <c r="T34" s="811">
        <f>SUM(T30:W33)</f>
        <v>38</v>
      </c>
      <c r="U34" s="802"/>
      <c r="V34" s="802"/>
      <c r="W34" s="802"/>
      <c r="X34" s="826">
        <f>SUM(X30:Y33)</f>
        <v>199</v>
      </c>
      <c r="Y34" s="802"/>
      <c r="Z34" s="69"/>
      <c r="AA34" s="827"/>
      <c r="AB34" s="827"/>
      <c r="AC34" s="827"/>
      <c r="AD34" s="827"/>
      <c r="AE34" s="827"/>
      <c r="AF34" s="827"/>
      <c r="AG34" s="827"/>
      <c r="AH34" s="822"/>
      <c r="AI34" s="822"/>
      <c r="AJ34" s="822"/>
      <c r="AK34" s="822"/>
      <c r="AL34" s="822"/>
      <c r="AM34" s="822"/>
      <c r="AN34" s="822"/>
      <c r="AO34" s="71"/>
      <c r="AP34" s="435"/>
      <c r="AQ34" s="435"/>
      <c r="AR34" s="435"/>
      <c r="AS34" s="435"/>
      <c r="AT34" s="435"/>
      <c r="AU34" s="435"/>
      <c r="AV34" s="435"/>
      <c r="AW34" s="435"/>
      <c r="AX34" s="435"/>
      <c r="AY34" s="72"/>
      <c r="AZ34" s="72"/>
      <c r="BA34" s="72"/>
    </row>
    <row r="35" spans="1:57" ht="45" customHeight="1" x14ac:dyDescent="0.25">
      <c r="A35" s="819" t="s">
        <v>351</v>
      </c>
      <c r="B35" s="819"/>
      <c r="C35" s="819"/>
      <c r="D35" s="819"/>
      <c r="E35" s="819"/>
      <c r="F35" s="819"/>
      <c r="G35" s="819"/>
      <c r="H35" s="819"/>
      <c r="I35" s="819"/>
      <c r="J35" s="819"/>
      <c r="K35" s="819"/>
      <c r="L35" s="819"/>
      <c r="M35" s="819"/>
      <c r="N35" s="819"/>
      <c r="O35" s="819"/>
      <c r="P35" s="819"/>
      <c r="Q35" s="819"/>
      <c r="R35" s="819"/>
      <c r="S35" s="819"/>
      <c r="T35" s="819"/>
      <c r="U35" s="819"/>
      <c r="V35" s="819"/>
      <c r="W35" s="819"/>
      <c r="X35" s="819"/>
      <c r="Y35" s="819"/>
      <c r="Z35" s="69"/>
      <c r="AA35" s="820"/>
      <c r="AB35" s="821"/>
      <c r="AC35" s="821"/>
      <c r="AD35" s="821"/>
      <c r="AE35" s="821"/>
      <c r="AF35" s="821"/>
      <c r="AG35" s="821"/>
      <c r="AH35" s="822"/>
      <c r="AI35" s="822"/>
      <c r="AJ35" s="822"/>
      <c r="AK35" s="822"/>
      <c r="AL35" s="823"/>
      <c r="AM35" s="823"/>
      <c r="AN35" s="823"/>
      <c r="AO35" s="73"/>
      <c r="AP35" s="824"/>
      <c r="AQ35" s="824"/>
      <c r="AR35" s="824"/>
      <c r="AS35" s="818"/>
      <c r="AT35" s="823"/>
      <c r="AU35" s="823"/>
      <c r="AV35" s="823"/>
      <c r="AW35" s="823"/>
      <c r="AX35" s="823"/>
      <c r="AY35" s="818"/>
      <c r="AZ35" s="818"/>
      <c r="BA35" s="818"/>
    </row>
    <row r="36" spans="1:57" s="56" customFormat="1" ht="18.75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5"/>
      <c r="AX36" s="55"/>
      <c r="AY36" s="55"/>
      <c r="AZ36" s="55"/>
      <c r="BA36" s="55"/>
      <c r="BB36" s="48"/>
      <c r="BC36" s="48"/>
      <c r="BD36" s="48"/>
      <c r="BE36" s="48"/>
    </row>
  </sheetData>
  <sheetProtection selectLockedCells="1" selectUnlockedCells="1"/>
  <mergeCells count="117">
    <mergeCell ref="T33:W33"/>
    <mergeCell ref="X33:Y33"/>
    <mergeCell ref="AA33:AG33"/>
    <mergeCell ref="AH33:AJ33"/>
    <mergeCell ref="AK33:AN33"/>
    <mergeCell ref="A34:B34"/>
    <mergeCell ref="C34:F34"/>
    <mergeCell ref="G34:I34"/>
    <mergeCell ref="J34:N34"/>
    <mergeCell ref="O34:Q34"/>
    <mergeCell ref="A33:B33"/>
    <mergeCell ref="C33:F33"/>
    <mergeCell ref="G33:I33"/>
    <mergeCell ref="J33:N33"/>
    <mergeCell ref="O33:Q33"/>
    <mergeCell ref="R33:S33"/>
    <mergeCell ref="AY35:BA35"/>
    <mergeCell ref="A35:Y35"/>
    <mergeCell ref="AA35:AG35"/>
    <mergeCell ref="AH35:AJ35"/>
    <mergeCell ref="AK35:AN35"/>
    <mergeCell ref="AP35:AR35"/>
    <mergeCell ref="AS35:AX35"/>
    <mergeCell ref="R34:S34"/>
    <mergeCell ref="T34:W34"/>
    <mergeCell ref="X34:Y34"/>
    <mergeCell ref="AA34:AG34"/>
    <mergeCell ref="AH34:AJ34"/>
    <mergeCell ref="AK34:AN34"/>
    <mergeCell ref="AS31:AX32"/>
    <mergeCell ref="AY31:BA32"/>
    <mergeCell ref="A32:B32"/>
    <mergeCell ref="C32:F32"/>
    <mergeCell ref="G32:I32"/>
    <mergeCell ref="J32:N32"/>
    <mergeCell ref="O32:Q32"/>
    <mergeCell ref="R32:S32"/>
    <mergeCell ref="T32:W32"/>
    <mergeCell ref="X32:Y32"/>
    <mergeCell ref="T31:W31"/>
    <mergeCell ref="X31:Y31"/>
    <mergeCell ref="AA31:AG31"/>
    <mergeCell ref="AH31:AJ31"/>
    <mergeCell ref="AK31:AN31"/>
    <mergeCell ref="AP31:AR32"/>
    <mergeCell ref="AA32:AG32"/>
    <mergeCell ref="AH32:AJ32"/>
    <mergeCell ref="AK32:AN32"/>
    <mergeCell ref="A31:B31"/>
    <mergeCell ref="C31:F31"/>
    <mergeCell ref="G31:I31"/>
    <mergeCell ref="J31:N31"/>
    <mergeCell ref="O31:Q31"/>
    <mergeCell ref="R31:S31"/>
    <mergeCell ref="AS27:AX30"/>
    <mergeCell ref="AY27:BA30"/>
    <mergeCell ref="A30:B30"/>
    <mergeCell ref="C30:F30"/>
    <mergeCell ref="G30:I30"/>
    <mergeCell ref="J30:N30"/>
    <mergeCell ref="O30:Q30"/>
    <mergeCell ref="R30:S30"/>
    <mergeCell ref="T30:W30"/>
    <mergeCell ref="X30:Y30"/>
    <mergeCell ref="T27:W29"/>
    <mergeCell ref="X27:Y29"/>
    <mergeCell ref="AA27:AG29"/>
    <mergeCell ref="AH27:AJ29"/>
    <mergeCell ref="AK27:AN29"/>
    <mergeCell ref="AP27:AR30"/>
    <mergeCell ref="AA30:AG30"/>
    <mergeCell ref="AH30:AJ30"/>
    <mergeCell ref="AK30:AN30"/>
    <mergeCell ref="A27:B29"/>
    <mergeCell ref="C27:F29"/>
    <mergeCell ref="G27:I29"/>
    <mergeCell ref="J27:N29"/>
    <mergeCell ref="O27:Q29"/>
    <mergeCell ref="R27:S29"/>
    <mergeCell ref="AX16:BA16"/>
    <mergeCell ref="BB16:BE16"/>
    <mergeCell ref="AS21:BA21"/>
    <mergeCell ref="A23:AU23"/>
    <mergeCell ref="A26:Y26"/>
    <mergeCell ref="AA26:AN26"/>
    <mergeCell ref="AP26:BA26"/>
    <mergeCell ref="X16:AA16"/>
    <mergeCell ref="AB16:AE16"/>
    <mergeCell ref="AF16:AI16"/>
    <mergeCell ref="AJ16:AN16"/>
    <mergeCell ref="AO16:AR16"/>
    <mergeCell ref="AS16:AW16"/>
    <mergeCell ref="A16:A17"/>
    <mergeCell ref="B16:E16"/>
    <mergeCell ref="F16:J16"/>
    <mergeCell ref="K16:N16"/>
    <mergeCell ref="O16:R16"/>
    <mergeCell ref="S16:W16"/>
    <mergeCell ref="P10:AM10"/>
    <mergeCell ref="P11:AM11"/>
    <mergeCell ref="A15:BA15"/>
    <mergeCell ref="P5:AM5"/>
    <mergeCell ref="A6:O6"/>
    <mergeCell ref="AO6:BA6"/>
    <mergeCell ref="A7:O7"/>
    <mergeCell ref="P7:AM7"/>
    <mergeCell ref="AN7:BA7"/>
    <mergeCell ref="A1:O1"/>
    <mergeCell ref="P1:AM1"/>
    <mergeCell ref="A2:O2"/>
    <mergeCell ref="A3:O3"/>
    <mergeCell ref="P3:AM3"/>
    <mergeCell ref="A4:O4"/>
    <mergeCell ref="AN3:BA4"/>
    <mergeCell ref="P8:AM8"/>
    <mergeCell ref="P9:AM9"/>
    <mergeCell ref="AN9:BA9"/>
  </mergeCells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tabSelected="1" zoomScale="105" zoomScaleNormal="105" workbookViewId="0">
      <pane ySplit="8" topLeftCell="A60" activePane="bottomLeft" state="frozen"/>
      <selection pane="bottomLeft" activeCell="L71" sqref="L71"/>
    </sheetView>
  </sheetViews>
  <sheetFormatPr defaultRowHeight="15" x14ac:dyDescent="0.25"/>
  <cols>
    <col min="1" max="1" width="8.28515625" customWidth="1"/>
    <col min="2" max="2" width="69.28515625" customWidth="1"/>
    <col min="3" max="6" width="6.28515625" customWidth="1"/>
    <col min="7" max="7" width="6.42578125" customWidth="1"/>
    <col min="8" max="13" width="6.28515625" customWidth="1"/>
    <col min="14" max="14" width="7.42578125" customWidth="1"/>
    <col min="15" max="15" width="7.7109375" customWidth="1"/>
    <col min="16" max="21" width="5.7109375" customWidth="1"/>
  </cols>
  <sheetData>
    <row r="1" spans="1:21" ht="19.899999999999999" customHeight="1" thickBot="1" x14ac:dyDescent="0.3">
      <c r="A1" s="833" t="s">
        <v>146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  <c r="U1" s="835"/>
    </row>
    <row r="2" spans="1:21" ht="15" customHeight="1" x14ac:dyDescent="0.25">
      <c r="A2" s="836" t="s">
        <v>0</v>
      </c>
      <c r="B2" s="839" t="s">
        <v>1</v>
      </c>
      <c r="C2" s="842" t="s">
        <v>2</v>
      </c>
      <c r="D2" s="843"/>
      <c r="E2" s="843"/>
      <c r="F2" s="844"/>
      <c r="G2" s="845" t="s">
        <v>3</v>
      </c>
      <c r="H2" s="842" t="s">
        <v>4</v>
      </c>
      <c r="I2" s="843"/>
      <c r="J2" s="843"/>
      <c r="K2" s="843"/>
      <c r="L2" s="843"/>
      <c r="M2" s="844"/>
      <c r="N2" s="848" t="s">
        <v>5</v>
      </c>
      <c r="O2" s="849"/>
      <c r="P2" s="849"/>
      <c r="Q2" s="849"/>
      <c r="R2" s="849"/>
      <c r="S2" s="849"/>
      <c r="T2" s="849"/>
      <c r="U2" s="850"/>
    </row>
    <row r="3" spans="1:21" ht="15" customHeight="1" thickBot="1" x14ac:dyDescent="0.3">
      <c r="A3" s="837"/>
      <c r="B3" s="840"/>
      <c r="C3" s="854" t="s">
        <v>6</v>
      </c>
      <c r="D3" s="857" t="s">
        <v>7</v>
      </c>
      <c r="E3" s="860" t="s">
        <v>8</v>
      </c>
      <c r="F3" s="861"/>
      <c r="G3" s="846"/>
      <c r="H3" s="854" t="s">
        <v>9</v>
      </c>
      <c r="I3" s="896" t="s">
        <v>10</v>
      </c>
      <c r="J3" s="897"/>
      <c r="K3" s="897"/>
      <c r="L3" s="898"/>
      <c r="M3" s="862" t="s">
        <v>11</v>
      </c>
      <c r="N3" s="851"/>
      <c r="O3" s="852"/>
      <c r="P3" s="852"/>
      <c r="Q3" s="852"/>
      <c r="R3" s="852"/>
      <c r="S3" s="852"/>
      <c r="T3" s="852"/>
      <c r="U3" s="853"/>
    </row>
    <row r="4" spans="1:21" ht="15" customHeight="1" thickBot="1" x14ac:dyDescent="0.3">
      <c r="A4" s="837"/>
      <c r="B4" s="840"/>
      <c r="C4" s="855"/>
      <c r="D4" s="858"/>
      <c r="E4" s="857" t="s">
        <v>12</v>
      </c>
      <c r="F4" s="865" t="s">
        <v>13</v>
      </c>
      <c r="G4" s="846"/>
      <c r="H4" s="855"/>
      <c r="I4" s="857" t="s">
        <v>14</v>
      </c>
      <c r="J4" s="857" t="s">
        <v>15</v>
      </c>
      <c r="K4" s="857" t="s">
        <v>16</v>
      </c>
      <c r="L4" s="857" t="s">
        <v>17</v>
      </c>
      <c r="M4" s="863"/>
      <c r="N4" s="870" t="s">
        <v>18</v>
      </c>
      <c r="O4" s="871"/>
      <c r="P4" s="870" t="s">
        <v>19</v>
      </c>
      <c r="Q4" s="871"/>
      <c r="R4" s="870" t="s">
        <v>20</v>
      </c>
      <c r="S4" s="871"/>
      <c r="T4" s="870" t="s">
        <v>21</v>
      </c>
      <c r="U4" s="879"/>
    </row>
    <row r="5" spans="1:21" ht="15" customHeight="1" thickBot="1" x14ac:dyDescent="0.3">
      <c r="A5" s="837"/>
      <c r="B5" s="840"/>
      <c r="C5" s="855"/>
      <c r="D5" s="858"/>
      <c r="E5" s="858"/>
      <c r="F5" s="866"/>
      <c r="G5" s="846"/>
      <c r="H5" s="855"/>
      <c r="I5" s="858"/>
      <c r="J5" s="858"/>
      <c r="K5" s="858"/>
      <c r="L5" s="858"/>
      <c r="M5" s="863"/>
      <c r="N5" s="1">
        <v>1</v>
      </c>
      <c r="O5" s="189">
        <v>2</v>
      </c>
      <c r="P5" s="1">
        <v>3</v>
      </c>
      <c r="Q5" s="189">
        <v>4</v>
      </c>
      <c r="R5" s="1">
        <v>5</v>
      </c>
      <c r="S5" s="190">
        <v>6</v>
      </c>
      <c r="T5" s="1">
        <v>7</v>
      </c>
      <c r="U5" s="2">
        <v>8</v>
      </c>
    </row>
    <row r="6" spans="1:21" ht="15" customHeight="1" thickBot="1" x14ac:dyDescent="0.3">
      <c r="A6" s="837"/>
      <c r="B6" s="840"/>
      <c r="C6" s="855"/>
      <c r="D6" s="858"/>
      <c r="E6" s="858"/>
      <c r="F6" s="866"/>
      <c r="G6" s="846"/>
      <c r="H6" s="855"/>
      <c r="I6" s="858"/>
      <c r="J6" s="858"/>
      <c r="K6" s="858"/>
      <c r="L6" s="858"/>
      <c r="M6" s="863"/>
      <c r="N6" s="870" t="s">
        <v>22</v>
      </c>
      <c r="O6" s="871"/>
      <c r="P6" s="871"/>
      <c r="Q6" s="871"/>
      <c r="R6" s="871"/>
      <c r="S6" s="871"/>
      <c r="T6" s="871"/>
      <c r="U6" s="879"/>
    </row>
    <row r="7" spans="1:21" ht="15" customHeight="1" thickBot="1" x14ac:dyDescent="0.3">
      <c r="A7" s="838"/>
      <c r="B7" s="841"/>
      <c r="C7" s="856"/>
      <c r="D7" s="859"/>
      <c r="E7" s="859"/>
      <c r="F7" s="867"/>
      <c r="G7" s="847"/>
      <c r="H7" s="856"/>
      <c r="I7" s="859"/>
      <c r="J7" s="859"/>
      <c r="K7" s="859"/>
      <c r="L7" s="859"/>
      <c r="M7" s="864"/>
      <c r="N7" s="1">
        <v>15</v>
      </c>
      <c r="O7" s="189">
        <v>18</v>
      </c>
      <c r="P7" s="1">
        <v>15</v>
      </c>
      <c r="Q7" s="189">
        <v>18</v>
      </c>
      <c r="R7" s="1">
        <v>15</v>
      </c>
      <c r="S7" s="189">
        <v>18</v>
      </c>
      <c r="T7" s="1">
        <v>15</v>
      </c>
      <c r="U7" s="2">
        <v>17</v>
      </c>
    </row>
    <row r="8" spans="1:21" ht="15" customHeight="1" thickBot="1" x14ac:dyDescent="0.3">
      <c r="A8" s="3">
        <v>1</v>
      </c>
      <c r="B8" s="4">
        <v>2</v>
      </c>
      <c r="C8" s="3">
        <v>3</v>
      </c>
      <c r="D8" s="4">
        <v>4</v>
      </c>
      <c r="E8" s="3">
        <v>5</v>
      </c>
      <c r="F8" s="4">
        <v>6</v>
      </c>
      <c r="G8" s="3">
        <v>7</v>
      </c>
      <c r="H8" s="4">
        <v>8</v>
      </c>
      <c r="I8" s="3">
        <v>9</v>
      </c>
      <c r="J8" s="4">
        <v>10</v>
      </c>
      <c r="K8" s="3">
        <v>11</v>
      </c>
      <c r="L8" s="4">
        <v>12</v>
      </c>
      <c r="M8" s="3">
        <v>13</v>
      </c>
      <c r="N8" s="4">
        <v>14</v>
      </c>
      <c r="O8" s="3">
        <v>15</v>
      </c>
      <c r="P8" s="4">
        <v>16</v>
      </c>
      <c r="Q8" s="3">
        <v>17</v>
      </c>
      <c r="R8" s="4">
        <v>18</v>
      </c>
      <c r="S8" s="3">
        <v>19</v>
      </c>
      <c r="T8" s="4">
        <v>20</v>
      </c>
      <c r="U8" s="3">
        <v>21</v>
      </c>
    </row>
    <row r="9" spans="1:21" ht="15" customHeight="1" thickBot="1" x14ac:dyDescent="0.3">
      <c r="A9" s="880" t="s">
        <v>23</v>
      </c>
      <c r="B9" s="881"/>
      <c r="C9" s="882"/>
      <c r="D9" s="882"/>
      <c r="E9" s="882"/>
      <c r="F9" s="882"/>
      <c r="G9" s="882"/>
      <c r="H9" s="882"/>
      <c r="I9" s="882"/>
      <c r="J9" s="882"/>
      <c r="K9" s="882"/>
      <c r="L9" s="882"/>
      <c r="M9" s="882"/>
      <c r="N9" s="881"/>
      <c r="O9" s="881"/>
      <c r="P9" s="881"/>
      <c r="Q9" s="881"/>
      <c r="R9" s="881"/>
      <c r="S9" s="881"/>
      <c r="T9" s="881"/>
      <c r="U9" s="883"/>
    </row>
    <row r="10" spans="1:21" ht="15" customHeight="1" thickBot="1" x14ac:dyDescent="0.3">
      <c r="A10" s="872" t="s">
        <v>24</v>
      </c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874"/>
    </row>
    <row r="11" spans="1:21" s="45" customFormat="1" ht="15" customHeight="1" thickBot="1" x14ac:dyDescent="0.3">
      <c r="A11" s="195" t="s">
        <v>25</v>
      </c>
      <c r="B11" s="196" t="s">
        <v>30</v>
      </c>
      <c r="C11" s="197">
        <v>1</v>
      </c>
      <c r="D11" s="198"/>
      <c r="E11" s="198"/>
      <c r="F11" s="199"/>
      <c r="G11" s="5">
        <v>5</v>
      </c>
      <c r="H11" s="200">
        <f>G11*30</f>
        <v>150</v>
      </c>
      <c r="I11" s="201">
        <v>8</v>
      </c>
      <c r="J11" s="468" t="s">
        <v>356</v>
      </c>
      <c r="K11" s="468"/>
      <c r="L11" s="468"/>
      <c r="M11" s="202">
        <f>H11-I11</f>
        <v>142</v>
      </c>
      <c r="N11" s="475" t="s">
        <v>356</v>
      </c>
      <c r="O11" s="251"/>
      <c r="P11" s="476"/>
      <c r="Q11" s="477"/>
      <c r="R11" s="475"/>
      <c r="S11" s="251"/>
      <c r="T11" s="476"/>
      <c r="U11" s="477"/>
    </row>
    <row r="12" spans="1:21" s="45" customFormat="1" ht="15" customHeight="1" thickBot="1" x14ac:dyDescent="0.3">
      <c r="A12" s="195" t="s">
        <v>27</v>
      </c>
      <c r="B12" s="213" t="s">
        <v>26</v>
      </c>
      <c r="C12" s="214"/>
      <c r="D12" s="215"/>
      <c r="E12" s="216"/>
      <c r="F12" s="217"/>
      <c r="G12" s="218">
        <f>SUM(G13+G14+G15)</f>
        <v>6</v>
      </c>
      <c r="H12" s="219">
        <f>G12*30</f>
        <v>180</v>
      </c>
      <c r="I12" s="220">
        <v>12</v>
      </c>
      <c r="J12" s="469"/>
      <c r="K12" s="469"/>
      <c r="L12" s="470"/>
      <c r="M12" s="222">
        <f>H12-I12</f>
        <v>168</v>
      </c>
      <c r="N12" s="478"/>
      <c r="O12" s="216"/>
      <c r="P12" s="479"/>
      <c r="Q12" s="480"/>
      <c r="R12" s="481"/>
      <c r="S12" s="482"/>
      <c r="T12" s="479"/>
      <c r="U12" s="480"/>
    </row>
    <row r="13" spans="1:21" s="45" customFormat="1" ht="15" customHeight="1" thickBot="1" x14ac:dyDescent="0.3">
      <c r="A13" s="195" t="s">
        <v>268</v>
      </c>
      <c r="B13" s="223" t="s">
        <v>26</v>
      </c>
      <c r="C13" s="214"/>
      <c r="D13" s="215"/>
      <c r="E13" s="216"/>
      <c r="F13" s="217"/>
      <c r="G13" s="224">
        <v>2</v>
      </c>
      <c r="H13" s="214">
        <f>G13*30</f>
        <v>60</v>
      </c>
      <c r="I13" s="225">
        <v>4</v>
      </c>
      <c r="J13" s="471"/>
      <c r="K13" s="471"/>
      <c r="L13" s="471"/>
      <c r="M13" s="226">
        <f>H13-I13</f>
        <v>56</v>
      </c>
      <c r="N13" s="478" t="s">
        <v>355</v>
      </c>
      <c r="O13" s="216"/>
      <c r="P13" s="479"/>
      <c r="Q13" s="480"/>
      <c r="R13" s="481"/>
      <c r="S13" s="482"/>
      <c r="T13" s="479"/>
      <c r="U13" s="480"/>
    </row>
    <row r="14" spans="1:21" s="45" customFormat="1" ht="15" customHeight="1" thickBot="1" x14ac:dyDescent="0.3">
      <c r="A14" s="195" t="s">
        <v>269</v>
      </c>
      <c r="B14" s="223" t="s">
        <v>26</v>
      </c>
      <c r="C14" s="214"/>
      <c r="D14" s="215">
        <v>2</v>
      </c>
      <c r="E14" s="216"/>
      <c r="F14" s="217"/>
      <c r="G14" s="224">
        <v>2</v>
      </c>
      <c r="H14" s="214">
        <f>G14*30</f>
        <v>60</v>
      </c>
      <c r="I14" s="225">
        <v>4</v>
      </c>
      <c r="J14" s="471"/>
      <c r="K14" s="471"/>
      <c r="L14" s="471"/>
      <c r="M14" s="226">
        <f t="shared" ref="M14:M15" si="0">H14-I14</f>
        <v>56</v>
      </c>
      <c r="N14" s="478"/>
      <c r="O14" s="216" t="s">
        <v>355</v>
      </c>
      <c r="P14" s="479"/>
      <c r="Q14" s="480"/>
      <c r="R14" s="481"/>
      <c r="S14" s="482"/>
      <c r="T14" s="479"/>
      <c r="U14" s="480"/>
    </row>
    <row r="15" spans="1:21" s="45" customFormat="1" ht="15" customHeight="1" thickBot="1" x14ac:dyDescent="0.3">
      <c r="A15" s="195" t="s">
        <v>309</v>
      </c>
      <c r="B15" s="223" t="s">
        <v>26</v>
      </c>
      <c r="C15" s="214"/>
      <c r="D15" s="215">
        <v>8</v>
      </c>
      <c r="E15" s="216"/>
      <c r="F15" s="217"/>
      <c r="G15" s="224">
        <v>2</v>
      </c>
      <c r="H15" s="214">
        <f>G15*30</f>
        <v>60</v>
      </c>
      <c r="I15" s="225">
        <v>4</v>
      </c>
      <c r="J15" s="471"/>
      <c r="K15" s="471"/>
      <c r="L15" s="471"/>
      <c r="M15" s="226">
        <f t="shared" si="0"/>
        <v>56</v>
      </c>
      <c r="N15" s="478"/>
      <c r="O15" s="216"/>
      <c r="P15" s="479"/>
      <c r="Q15" s="480"/>
      <c r="R15" s="481"/>
      <c r="S15" s="482"/>
      <c r="T15" s="479"/>
      <c r="U15" s="483" t="s">
        <v>355</v>
      </c>
    </row>
    <row r="16" spans="1:21" s="45" customFormat="1" ht="15" customHeight="1" thickBot="1" x14ac:dyDescent="0.3">
      <c r="A16" s="234" t="s">
        <v>29</v>
      </c>
      <c r="B16" s="235" t="s">
        <v>270</v>
      </c>
      <c r="C16" s="236"/>
      <c r="D16" s="215">
        <v>1</v>
      </c>
      <c r="E16" s="237"/>
      <c r="F16" s="238"/>
      <c r="G16" s="5">
        <v>3</v>
      </c>
      <c r="H16" s="219">
        <f t="shared" ref="H16" si="1">G16*30</f>
        <v>90</v>
      </c>
      <c r="I16" s="220">
        <v>16</v>
      </c>
      <c r="J16" s="488" t="s">
        <v>356</v>
      </c>
      <c r="K16" s="488" t="s">
        <v>357</v>
      </c>
      <c r="L16" s="472"/>
      <c r="M16" s="222">
        <f>H16-I16</f>
        <v>74</v>
      </c>
      <c r="N16" s="475" t="s">
        <v>358</v>
      </c>
      <c r="O16" s="251"/>
      <c r="P16" s="476"/>
      <c r="Q16" s="477"/>
      <c r="R16" s="475"/>
      <c r="S16" s="251"/>
      <c r="T16" s="484"/>
      <c r="U16" s="485"/>
    </row>
    <row r="17" spans="1:25" s="45" customFormat="1" ht="15" customHeight="1" thickBot="1" x14ac:dyDescent="0.3">
      <c r="A17" s="245" t="s">
        <v>31</v>
      </c>
      <c r="B17" s="235" t="s">
        <v>200</v>
      </c>
      <c r="C17" s="236"/>
      <c r="D17" s="215">
        <v>2</v>
      </c>
      <c r="E17" s="237"/>
      <c r="F17" s="238"/>
      <c r="G17" s="246">
        <v>3</v>
      </c>
      <c r="H17" s="247">
        <f>G17*30</f>
        <v>90</v>
      </c>
      <c r="I17" s="220">
        <v>4</v>
      </c>
      <c r="J17" s="473" t="s">
        <v>355</v>
      </c>
      <c r="K17" s="473"/>
      <c r="L17" s="473"/>
      <c r="M17" s="202">
        <f>H17-I17</f>
        <v>86</v>
      </c>
      <c r="N17" s="486"/>
      <c r="O17" s="487" t="s">
        <v>355</v>
      </c>
      <c r="P17" s="484"/>
      <c r="Q17" s="485"/>
      <c r="R17" s="486"/>
      <c r="S17" s="487"/>
      <c r="T17" s="484"/>
      <c r="U17" s="485"/>
    </row>
    <row r="18" spans="1:25" s="45" customFormat="1" ht="15" customHeight="1" thickBot="1" x14ac:dyDescent="0.3">
      <c r="A18" s="245" t="s">
        <v>33</v>
      </c>
      <c r="B18" s="196" t="s">
        <v>28</v>
      </c>
      <c r="C18" s="197"/>
      <c r="D18" s="198">
        <v>2</v>
      </c>
      <c r="E18" s="198"/>
      <c r="F18" s="250"/>
      <c r="G18" s="5">
        <v>3</v>
      </c>
      <c r="H18" s="219">
        <f>G18*30</f>
        <v>90</v>
      </c>
      <c r="I18" s="220">
        <v>4</v>
      </c>
      <c r="J18" s="468" t="s">
        <v>355</v>
      </c>
      <c r="K18" s="468"/>
      <c r="L18" s="468"/>
      <c r="M18" s="222">
        <f>H18-I18</f>
        <v>86</v>
      </c>
      <c r="N18" s="475"/>
      <c r="O18" s="251" t="s">
        <v>355</v>
      </c>
      <c r="P18" s="476"/>
      <c r="Q18" s="477"/>
      <c r="R18" s="475"/>
      <c r="S18" s="251"/>
      <c r="T18" s="476"/>
      <c r="U18" s="477"/>
    </row>
    <row r="19" spans="1:25" s="45" customFormat="1" ht="15" customHeight="1" thickBot="1" x14ac:dyDescent="0.3">
      <c r="A19" s="245" t="s">
        <v>34</v>
      </c>
      <c r="B19" s="196" t="s">
        <v>32</v>
      </c>
      <c r="C19" s="197">
        <v>4</v>
      </c>
      <c r="D19" s="241"/>
      <c r="E19" s="251"/>
      <c r="F19" s="252"/>
      <c r="G19" s="5">
        <v>3</v>
      </c>
      <c r="H19" s="200">
        <f>G19*30</f>
        <v>90</v>
      </c>
      <c r="I19" s="220">
        <v>4</v>
      </c>
      <c r="J19" s="468" t="s">
        <v>355</v>
      </c>
      <c r="K19" s="468"/>
      <c r="L19" s="468"/>
      <c r="M19" s="222">
        <f>H19-I19</f>
        <v>86</v>
      </c>
      <c r="N19" s="475"/>
      <c r="O19" s="251"/>
      <c r="P19" s="476"/>
      <c r="Q19" s="477" t="s">
        <v>355</v>
      </c>
      <c r="R19" s="475"/>
      <c r="S19" s="251"/>
      <c r="T19" s="476"/>
      <c r="U19" s="477"/>
      <c r="W19" s="515"/>
      <c r="X19" s="515"/>
      <c r="Y19" s="515"/>
    </row>
    <row r="20" spans="1:25" s="45" customFormat="1" ht="15" customHeight="1" thickBot="1" x14ac:dyDescent="0.3">
      <c r="A20" s="234" t="s">
        <v>35</v>
      </c>
      <c r="B20" s="235" t="s">
        <v>36</v>
      </c>
      <c r="C20" s="253"/>
      <c r="D20" s="215">
        <v>7</v>
      </c>
      <c r="E20" s="237"/>
      <c r="F20" s="238"/>
      <c r="G20" s="5">
        <v>3</v>
      </c>
      <c r="H20" s="254">
        <f t="shared" ref="H20" si="2">G20*30</f>
        <v>90</v>
      </c>
      <c r="I20" s="255">
        <v>8</v>
      </c>
      <c r="J20" s="474" t="s">
        <v>355</v>
      </c>
      <c r="K20" s="474"/>
      <c r="L20" s="474" t="s">
        <v>359</v>
      </c>
      <c r="M20" s="256">
        <f>H20-I20</f>
        <v>82</v>
      </c>
      <c r="N20" s="486"/>
      <c r="O20" s="487"/>
      <c r="P20" s="484"/>
      <c r="Q20" s="485"/>
      <c r="R20" s="486"/>
      <c r="S20" s="487"/>
      <c r="T20" s="484" t="s">
        <v>357</v>
      </c>
      <c r="U20" s="485"/>
      <c r="W20" s="515"/>
      <c r="X20" s="515"/>
      <c r="Y20" s="515"/>
    </row>
    <row r="21" spans="1:25" s="45" customFormat="1" ht="15" customHeight="1" thickBot="1" x14ac:dyDescent="0.3">
      <c r="A21" s="234" t="s">
        <v>265</v>
      </c>
      <c r="B21" s="235" t="s">
        <v>311</v>
      </c>
      <c r="C21" s="253"/>
      <c r="D21" s="215" t="s">
        <v>266</v>
      </c>
      <c r="E21" s="237"/>
      <c r="F21" s="238"/>
      <c r="G21" s="5">
        <v>5</v>
      </c>
      <c r="H21" s="254"/>
      <c r="I21" s="255"/>
      <c r="J21" s="474"/>
      <c r="K21" s="474"/>
      <c r="L21" s="474"/>
      <c r="M21" s="256"/>
      <c r="N21" s="486"/>
      <c r="O21" s="487"/>
      <c r="P21" s="484"/>
      <c r="Q21" s="485"/>
      <c r="R21" s="486"/>
      <c r="S21" s="487"/>
      <c r="T21" s="484"/>
      <c r="U21" s="485"/>
      <c r="W21" s="515"/>
      <c r="X21" s="515"/>
      <c r="Y21" s="515"/>
    </row>
    <row r="22" spans="1:25" ht="15" customHeight="1" thickBot="1" x14ac:dyDescent="0.3">
      <c r="A22" s="887" t="s">
        <v>37</v>
      </c>
      <c r="B22" s="888"/>
      <c r="C22" s="888"/>
      <c r="D22" s="888"/>
      <c r="E22" s="888"/>
      <c r="F22" s="889"/>
      <c r="G22" s="179">
        <f t="shared" ref="G22:M22" si="3">SUM(G11+G12+G16+G17+G19+G18+G20+G21)</f>
        <v>31</v>
      </c>
      <c r="H22" s="180">
        <f t="shared" si="3"/>
        <v>780</v>
      </c>
      <c r="I22" s="7">
        <f>SUM(I11+I12+I16+I17+I19+I18+I20+I21)</f>
        <v>56</v>
      </c>
      <c r="J22" s="7">
        <v>44</v>
      </c>
      <c r="K22" s="7">
        <v>8</v>
      </c>
      <c r="L22" s="7">
        <v>4</v>
      </c>
      <c r="M22" s="181">
        <f t="shared" si="3"/>
        <v>724</v>
      </c>
      <c r="N22" s="489" t="s">
        <v>361</v>
      </c>
      <c r="O22" s="474" t="s">
        <v>362</v>
      </c>
      <c r="P22" s="490">
        <f t="shared" ref="P22:S22" si="4">SUM(P11:P21)</f>
        <v>0</v>
      </c>
      <c r="Q22" s="491" t="s">
        <v>355</v>
      </c>
      <c r="R22" s="489">
        <f t="shared" si="4"/>
        <v>0</v>
      </c>
      <c r="S22" s="474">
        <f t="shared" si="4"/>
        <v>0</v>
      </c>
      <c r="T22" s="492" t="s">
        <v>357</v>
      </c>
      <c r="U22" s="493" t="s">
        <v>355</v>
      </c>
      <c r="W22" s="594"/>
      <c r="X22" s="594"/>
      <c r="Y22" s="594"/>
    </row>
    <row r="23" spans="1:25" s="125" customFormat="1" ht="30" customHeight="1" thickBot="1" x14ac:dyDescent="0.3">
      <c r="A23" s="884" t="s">
        <v>360</v>
      </c>
      <c r="B23" s="885"/>
      <c r="C23" s="885"/>
      <c r="D23" s="885"/>
      <c r="E23" s="885"/>
      <c r="F23" s="885"/>
      <c r="G23" s="885"/>
      <c r="H23" s="885"/>
      <c r="I23" s="885"/>
      <c r="J23" s="885"/>
      <c r="K23" s="885"/>
      <c r="L23" s="885"/>
      <c r="M23" s="885"/>
      <c r="N23" s="885"/>
      <c r="O23" s="885"/>
      <c r="P23" s="885"/>
      <c r="Q23" s="885"/>
      <c r="R23" s="885"/>
      <c r="S23" s="885"/>
      <c r="T23" s="885"/>
      <c r="U23" s="886"/>
      <c r="W23" s="594"/>
      <c r="X23" s="594"/>
      <c r="Y23" s="594"/>
    </row>
    <row r="24" spans="1:25" ht="15" customHeight="1" thickBot="1" x14ac:dyDescent="0.3">
      <c r="A24" s="890" t="s">
        <v>38</v>
      </c>
      <c r="B24" s="891"/>
      <c r="C24" s="891"/>
      <c r="D24" s="891"/>
      <c r="E24" s="891"/>
      <c r="F24" s="891"/>
      <c r="G24" s="891"/>
      <c r="H24" s="891"/>
      <c r="I24" s="891"/>
      <c r="J24" s="891"/>
      <c r="K24" s="891"/>
      <c r="L24" s="891"/>
      <c r="M24" s="891"/>
      <c r="N24" s="892"/>
      <c r="O24" s="892"/>
      <c r="P24" s="892"/>
      <c r="Q24" s="892"/>
      <c r="R24" s="892"/>
      <c r="S24" s="892"/>
      <c r="T24" s="892"/>
      <c r="U24" s="893"/>
      <c r="W24" s="594"/>
      <c r="X24" s="594"/>
      <c r="Y24" s="594"/>
    </row>
    <row r="25" spans="1:25" s="45" customFormat="1" ht="15" customHeight="1" thickBot="1" x14ac:dyDescent="0.3">
      <c r="A25" s="259" t="s">
        <v>39</v>
      </c>
      <c r="B25" s="260" t="s">
        <v>267</v>
      </c>
      <c r="C25" s="253"/>
      <c r="D25" s="215">
        <v>1</v>
      </c>
      <c r="E25" s="237"/>
      <c r="F25" s="238"/>
      <c r="G25" s="5">
        <v>3</v>
      </c>
      <c r="H25" s="247">
        <f t="shared" ref="H25" si="5">G25*30</f>
        <v>90</v>
      </c>
      <c r="I25" s="201">
        <v>4</v>
      </c>
      <c r="J25" s="239" t="s">
        <v>355</v>
      </c>
      <c r="K25" s="240"/>
      <c r="L25" s="240"/>
      <c r="M25" s="261">
        <f t="shared" ref="M25:M32" si="6">H25-I25</f>
        <v>86</v>
      </c>
      <c r="N25" s="505" t="s">
        <v>355</v>
      </c>
      <c r="O25" s="505"/>
      <c r="P25" s="506"/>
      <c r="Q25" s="506"/>
      <c r="R25" s="506"/>
      <c r="S25" s="506"/>
      <c r="T25" s="506"/>
      <c r="U25" s="506"/>
      <c r="W25" s="127"/>
      <c r="X25" s="515"/>
      <c r="Y25" s="515"/>
    </row>
    <row r="26" spans="1:25" s="45" customFormat="1" ht="15" customHeight="1" thickBot="1" x14ac:dyDescent="0.3">
      <c r="A26" s="262" t="s">
        <v>40</v>
      </c>
      <c r="B26" s="263" t="s">
        <v>153</v>
      </c>
      <c r="C26" s="264"/>
      <c r="D26" s="265">
        <v>1</v>
      </c>
      <c r="E26" s="266"/>
      <c r="F26" s="267"/>
      <c r="G26" s="8">
        <v>4</v>
      </c>
      <c r="H26" s="247">
        <f>G26*30</f>
        <v>120</v>
      </c>
      <c r="I26" s="201">
        <v>8</v>
      </c>
      <c r="J26" s="268" t="s">
        <v>355</v>
      </c>
      <c r="K26" s="269"/>
      <c r="L26" s="269" t="s">
        <v>359</v>
      </c>
      <c r="M26" s="261">
        <f t="shared" si="6"/>
        <v>112</v>
      </c>
      <c r="N26" s="281" t="s">
        <v>357</v>
      </c>
      <c r="O26" s="281"/>
      <c r="P26" s="281"/>
      <c r="Q26" s="281"/>
      <c r="R26" s="281"/>
      <c r="S26" s="281"/>
      <c r="T26" s="281"/>
      <c r="U26" s="281"/>
      <c r="W26" s="134"/>
      <c r="X26" s="515"/>
      <c r="Y26" s="515"/>
    </row>
    <row r="27" spans="1:25" s="45" customFormat="1" ht="15" customHeight="1" thickBot="1" x14ac:dyDescent="0.3">
      <c r="A27" s="262" t="s">
        <v>41</v>
      </c>
      <c r="B27" s="235" t="s">
        <v>210</v>
      </c>
      <c r="C27" s="236">
        <v>1</v>
      </c>
      <c r="D27" s="215"/>
      <c r="E27" s="237"/>
      <c r="F27" s="238"/>
      <c r="G27" s="5">
        <v>5</v>
      </c>
      <c r="H27" s="247">
        <f t="shared" ref="H27:H31" si="7">G27*30</f>
        <v>150</v>
      </c>
      <c r="I27" s="201">
        <v>8</v>
      </c>
      <c r="J27" s="268" t="s">
        <v>355</v>
      </c>
      <c r="K27" s="269"/>
      <c r="L27" s="269" t="s">
        <v>359</v>
      </c>
      <c r="M27" s="261">
        <f t="shared" si="6"/>
        <v>142</v>
      </c>
      <c r="N27" s="281" t="s">
        <v>357</v>
      </c>
      <c r="O27" s="281"/>
      <c r="P27" s="281"/>
      <c r="Q27" s="281"/>
      <c r="R27" s="281"/>
      <c r="S27" s="281"/>
      <c r="T27" s="281"/>
      <c r="U27" s="281"/>
      <c r="W27" s="134"/>
      <c r="X27" s="515"/>
      <c r="Y27" s="515"/>
    </row>
    <row r="28" spans="1:25" s="45" customFormat="1" ht="15" customHeight="1" thickBot="1" x14ac:dyDescent="0.3">
      <c r="A28" s="272" t="s">
        <v>42</v>
      </c>
      <c r="B28" s="273" t="s">
        <v>212</v>
      </c>
      <c r="C28" s="214"/>
      <c r="D28" s="216"/>
      <c r="E28" s="216"/>
      <c r="F28" s="274"/>
      <c r="G28" s="275">
        <f>SUM(G29+G30+G31)</f>
        <v>12</v>
      </c>
      <c r="H28" s="276">
        <f t="shared" si="7"/>
        <v>360</v>
      </c>
      <c r="I28" s="220">
        <v>24</v>
      </c>
      <c r="J28" s="221">
        <v>12</v>
      </c>
      <c r="K28" s="221"/>
      <c r="L28" s="221">
        <v>12</v>
      </c>
      <c r="M28" s="494">
        <f t="shared" si="6"/>
        <v>336</v>
      </c>
      <c r="N28" s="281"/>
      <c r="O28" s="281"/>
      <c r="P28" s="507"/>
      <c r="Q28" s="507"/>
      <c r="R28" s="508"/>
      <c r="S28" s="508"/>
      <c r="T28" s="508"/>
      <c r="U28" s="508"/>
      <c r="W28" s="595"/>
      <c r="X28" s="515"/>
      <c r="Y28" s="515"/>
    </row>
    <row r="29" spans="1:25" s="45" customFormat="1" ht="15" customHeight="1" thickBot="1" x14ac:dyDescent="0.3">
      <c r="A29" s="277" t="s">
        <v>237</v>
      </c>
      <c r="B29" s="278" t="s">
        <v>313</v>
      </c>
      <c r="C29" s="279">
        <v>1</v>
      </c>
      <c r="D29" s="280"/>
      <c r="E29" s="281"/>
      <c r="F29" s="282"/>
      <c r="G29" s="283">
        <v>4</v>
      </c>
      <c r="H29" s="284">
        <f t="shared" si="7"/>
        <v>120</v>
      </c>
      <c r="I29" s="201">
        <v>8</v>
      </c>
      <c r="J29" s="268" t="s">
        <v>355</v>
      </c>
      <c r="K29" s="269"/>
      <c r="L29" s="269" t="s">
        <v>359</v>
      </c>
      <c r="M29" s="495">
        <f t="shared" si="6"/>
        <v>112</v>
      </c>
      <c r="N29" s="281" t="s">
        <v>357</v>
      </c>
      <c r="O29" s="281"/>
      <c r="P29" s="281"/>
      <c r="Q29" s="281"/>
      <c r="R29" s="281"/>
      <c r="S29" s="281"/>
      <c r="T29" s="281"/>
      <c r="U29" s="281"/>
      <c r="W29" s="134"/>
      <c r="X29" s="515"/>
      <c r="Y29" s="515"/>
    </row>
    <row r="30" spans="1:25" s="45" customFormat="1" ht="15" customHeight="1" thickBot="1" x14ac:dyDescent="0.3">
      <c r="A30" s="277" t="s">
        <v>238</v>
      </c>
      <c r="B30" s="278" t="s">
        <v>314</v>
      </c>
      <c r="C30" s="279">
        <v>3</v>
      </c>
      <c r="D30" s="280"/>
      <c r="E30" s="281"/>
      <c r="F30" s="282"/>
      <c r="G30" s="283">
        <v>4</v>
      </c>
      <c r="H30" s="284">
        <f t="shared" si="7"/>
        <v>120</v>
      </c>
      <c r="I30" s="201">
        <v>8</v>
      </c>
      <c r="J30" s="268" t="s">
        <v>355</v>
      </c>
      <c r="K30" s="269"/>
      <c r="L30" s="269" t="s">
        <v>355</v>
      </c>
      <c r="M30" s="495">
        <f t="shared" si="6"/>
        <v>112</v>
      </c>
      <c r="N30" s="281"/>
      <c r="O30" s="281"/>
      <c r="P30" s="281" t="s">
        <v>356</v>
      </c>
      <c r="Q30" s="281"/>
      <c r="R30" s="281"/>
      <c r="S30" s="281"/>
      <c r="T30" s="281"/>
      <c r="U30" s="281"/>
      <c r="W30" s="596"/>
      <c r="X30" s="515"/>
      <c r="Y30" s="515"/>
    </row>
    <row r="31" spans="1:25" s="45" customFormat="1" ht="15" customHeight="1" thickBot="1" x14ac:dyDescent="0.3">
      <c r="A31" s="285" t="s">
        <v>239</v>
      </c>
      <c r="B31" s="286" t="s">
        <v>315</v>
      </c>
      <c r="C31" s="287">
        <v>5</v>
      </c>
      <c r="D31" s="288"/>
      <c r="E31" s="288"/>
      <c r="F31" s="289"/>
      <c r="G31" s="290">
        <v>4</v>
      </c>
      <c r="H31" s="291">
        <f t="shared" si="7"/>
        <v>120</v>
      </c>
      <c r="I31" s="201">
        <v>8</v>
      </c>
      <c r="J31" s="268" t="s">
        <v>355</v>
      </c>
      <c r="K31" s="269"/>
      <c r="L31" s="269" t="s">
        <v>355</v>
      </c>
      <c r="M31" s="496">
        <f t="shared" si="6"/>
        <v>112</v>
      </c>
      <c r="N31" s="281"/>
      <c r="O31" s="281"/>
      <c r="P31" s="281"/>
      <c r="Q31" s="281"/>
      <c r="R31" s="281" t="s">
        <v>356</v>
      </c>
      <c r="S31" s="281"/>
      <c r="T31" s="281"/>
      <c r="U31" s="281"/>
      <c r="W31" s="596"/>
      <c r="X31" s="515"/>
      <c r="Y31" s="515"/>
    </row>
    <row r="32" spans="1:25" s="45" customFormat="1" ht="15" customHeight="1" thickBot="1" x14ac:dyDescent="0.3">
      <c r="A32" s="294" t="s">
        <v>240</v>
      </c>
      <c r="B32" s="295" t="s">
        <v>173</v>
      </c>
      <c r="C32" s="296"/>
      <c r="D32" s="297"/>
      <c r="E32" s="297"/>
      <c r="F32" s="298"/>
      <c r="G32" s="275">
        <f>SUM(G33+G34)</f>
        <v>5</v>
      </c>
      <c r="H32" s="219">
        <f>G32*30</f>
        <v>150</v>
      </c>
      <c r="I32" s="220">
        <v>16</v>
      </c>
      <c r="J32" s="221">
        <v>8</v>
      </c>
      <c r="K32" s="221"/>
      <c r="L32" s="221">
        <v>8</v>
      </c>
      <c r="M32" s="494">
        <f t="shared" si="6"/>
        <v>134</v>
      </c>
      <c r="N32" s="504"/>
      <c r="O32" s="504"/>
      <c r="P32" s="504"/>
      <c r="Q32" s="504"/>
      <c r="R32" s="504"/>
      <c r="S32" s="509"/>
      <c r="T32" s="509"/>
      <c r="U32" s="509"/>
      <c r="W32" s="597"/>
      <c r="X32" s="515"/>
      <c r="Y32" s="515"/>
    </row>
    <row r="33" spans="1:25" s="45" customFormat="1" ht="15" customHeight="1" thickBot="1" x14ac:dyDescent="0.3">
      <c r="A33" s="301" t="s">
        <v>168</v>
      </c>
      <c r="B33" s="307" t="s">
        <v>173</v>
      </c>
      <c r="C33" s="302"/>
      <c r="D33" s="191">
        <v>1</v>
      </c>
      <c r="E33" s="191"/>
      <c r="F33" s="303"/>
      <c r="G33" s="304">
        <v>2</v>
      </c>
      <c r="H33" s="305">
        <f t="shared" ref="H33:H43" si="8">G33*30</f>
        <v>60</v>
      </c>
      <c r="I33" s="201">
        <v>8</v>
      </c>
      <c r="J33" s="268" t="s">
        <v>355</v>
      </c>
      <c r="K33" s="269"/>
      <c r="L33" s="269" t="s">
        <v>359</v>
      </c>
      <c r="M33" s="497">
        <f t="shared" ref="M33:M34" si="9">H33-I33</f>
        <v>52</v>
      </c>
      <c r="N33" s="281" t="s">
        <v>357</v>
      </c>
      <c r="O33" s="504"/>
      <c r="P33" s="504"/>
      <c r="Q33" s="504"/>
      <c r="R33" s="504"/>
      <c r="S33" s="509"/>
      <c r="T33" s="509"/>
      <c r="U33" s="509"/>
      <c r="W33" s="134"/>
      <c r="X33" s="515"/>
      <c r="Y33" s="515"/>
    </row>
    <row r="34" spans="1:25" s="45" customFormat="1" ht="15" customHeight="1" thickBot="1" x14ac:dyDescent="0.3">
      <c r="A34" s="301" t="s">
        <v>169</v>
      </c>
      <c r="B34" s="307" t="s">
        <v>173</v>
      </c>
      <c r="C34" s="302"/>
      <c r="D34" s="191">
        <v>2</v>
      </c>
      <c r="E34" s="191"/>
      <c r="F34" s="303"/>
      <c r="G34" s="304">
        <v>3</v>
      </c>
      <c r="H34" s="305">
        <f t="shared" si="8"/>
        <v>90</v>
      </c>
      <c r="I34" s="201">
        <v>8</v>
      </c>
      <c r="J34" s="268" t="s">
        <v>355</v>
      </c>
      <c r="K34" s="269"/>
      <c r="L34" s="269" t="s">
        <v>355</v>
      </c>
      <c r="M34" s="497">
        <f t="shared" si="9"/>
        <v>82</v>
      </c>
      <c r="N34" s="504"/>
      <c r="O34" s="281" t="s">
        <v>356</v>
      </c>
      <c r="P34" s="504"/>
      <c r="Q34" s="504"/>
      <c r="R34" s="504"/>
      <c r="S34" s="509"/>
      <c r="T34" s="509"/>
      <c r="U34" s="509"/>
      <c r="W34" s="515"/>
      <c r="X34" s="515"/>
      <c r="Y34" s="515"/>
    </row>
    <row r="35" spans="1:25" s="45" customFormat="1" ht="15" customHeight="1" thickBot="1" x14ac:dyDescent="0.3">
      <c r="A35" s="259" t="s">
        <v>43</v>
      </c>
      <c r="B35" s="235" t="s">
        <v>282</v>
      </c>
      <c r="C35" s="236">
        <v>2</v>
      </c>
      <c r="D35" s="215"/>
      <c r="E35" s="237"/>
      <c r="F35" s="238"/>
      <c r="G35" s="5">
        <v>5</v>
      </c>
      <c r="H35" s="247">
        <f t="shared" si="8"/>
        <v>150</v>
      </c>
      <c r="I35" s="201">
        <v>8</v>
      </c>
      <c r="J35" s="268" t="s">
        <v>355</v>
      </c>
      <c r="K35" s="269"/>
      <c r="L35" s="269" t="s">
        <v>355</v>
      </c>
      <c r="M35" s="261">
        <f>H35-I35</f>
        <v>142</v>
      </c>
      <c r="N35" s="281"/>
      <c r="O35" s="281" t="s">
        <v>356</v>
      </c>
      <c r="P35" s="281"/>
      <c r="Q35" s="281"/>
      <c r="R35" s="281"/>
      <c r="S35" s="281"/>
      <c r="T35" s="281"/>
      <c r="U35" s="281"/>
      <c r="W35" s="515"/>
      <c r="X35" s="515"/>
      <c r="Y35" s="515"/>
    </row>
    <row r="36" spans="1:25" s="45" customFormat="1" ht="15" customHeight="1" thickBot="1" x14ac:dyDescent="0.3">
      <c r="A36" s="259" t="s">
        <v>44</v>
      </c>
      <c r="B36" s="235" t="s">
        <v>102</v>
      </c>
      <c r="C36" s="236">
        <v>2</v>
      </c>
      <c r="D36" s="237"/>
      <c r="E36" s="237"/>
      <c r="F36" s="238"/>
      <c r="G36" s="5">
        <v>6</v>
      </c>
      <c r="H36" s="200">
        <f t="shared" si="8"/>
        <v>180</v>
      </c>
      <c r="I36" s="201">
        <v>8</v>
      </c>
      <c r="J36" s="268" t="s">
        <v>355</v>
      </c>
      <c r="K36" s="269"/>
      <c r="L36" s="269" t="s">
        <v>355</v>
      </c>
      <c r="M36" s="261">
        <f t="shared" ref="M36:M37" si="10">H36-I36</f>
        <v>172</v>
      </c>
      <c r="N36" s="281"/>
      <c r="O36" s="281" t="s">
        <v>356</v>
      </c>
      <c r="P36" s="281"/>
      <c r="Q36" s="281"/>
      <c r="R36" s="281"/>
      <c r="S36" s="281"/>
      <c r="T36" s="281"/>
      <c r="U36" s="281"/>
      <c r="W36" s="515"/>
      <c r="X36" s="515"/>
      <c r="Y36" s="515"/>
    </row>
    <row r="37" spans="1:25" s="45" customFormat="1" ht="15" customHeight="1" thickBot="1" x14ac:dyDescent="0.3">
      <c r="A37" s="309" t="s">
        <v>241</v>
      </c>
      <c r="B37" s="263" t="s">
        <v>152</v>
      </c>
      <c r="C37" s="264">
        <v>2</v>
      </c>
      <c r="D37" s="266"/>
      <c r="E37" s="266"/>
      <c r="F37" s="267"/>
      <c r="G37" s="8">
        <v>5</v>
      </c>
      <c r="H37" s="310">
        <f t="shared" si="8"/>
        <v>150</v>
      </c>
      <c r="I37" s="201">
        <v>8</v>
      </c>
      <c r="J37" s="268" t="s">
        <v>355</v>
      </c>
      <c r="K37" s="269"/>
      <c r="L37" s="269" t="s">
        <v>355</v>
      </c>
      <c r="M37" s="498">
        <f t="shared" si="10"/>
        <v>142</v>
      </c>
      <c r="N37" s="281"/>
      <c r="O37" s="281" t="s">
        <v>356</v>
      </c>
      <c r="P37" s="281"/>
      <c r="Q37" s="281"/>
      <c r="R37" s="281"/>
      <c r="S37" s="281"/>
      <c r="T37" s="281"/>
      <c r="U37" s="281"/>
      <c r="W37" s="515"/>
      <c r="X37" s="515"/>
      <c r="Y37" s="515"/>
    </row>
    <row r="38" spans="1:25" s="45" customFormat="1" ht="15" customHeight="1" thickBot="1" x14ac:dyDescent="0.3">
      <c r="A38" s="312" t="s">
        <v>45</v>
      </c>
      <c r="B38" s="235" t="s">
        <v>213</v>
      </c>
      <c r="C38" s="264">
        <v>2</v>
      </c>
      <c r="D38" s="237"/>
      <c r="E38" s="237"/>
      <c r="F38" s="238"/>
      <c r="G38" s="5">
        <v>5</v>
      </c>
      <c r="H38" s="247">
        <f t="shared" si="8"/>
        <v>150</v>
      </c>
      <c r="I38" s="201">
        <v>8</v>
      </c>
      <c r="J38" s="268" t="s">
        <v>355</v>
      </c>
      <c r="K38" s="269"/>
      <c r="L38" s="269" t="s">
        <v>359</v>
      </c>
      <c r="M38" s="261">
        <f>H38-I38</f>
        <v>142</v>
      </c>
      <c r="N38" s="281"/>
      <c r="O38" s="281" t="s">
        <v>357</v>
      </c>
      <c r="P38" s="281"/>
      <c r="Q38" s="281"/>
      <c r="R38" s="281"/>
      <c r="S38" s="281"/>
      <c r="T38" s="281"/>
      <c r="U38" s="281"/>
      <c r="W38" s="515"/>
      <c r="X38" s="515"/>
      <c r="Y38" s="515"/>
    </row>
    <row r="39" spans="1:25" s="45" customFormat="1" ht="15" customHeight="1" thickBot="1" x14ac:dyDescent="0.3">
      <c r="A39" s="313" t="s">
        <v>47</v>
      </c>
      <c r="B39" s="196" t="s">
        <v>235</v>
      </c>
      <c r="C39" s="197">
        <v>3</v>
      </c>
      <c r="D39" s="241"/>
      <c r="E39" s="251"/>
      <c r="F39" s="252"/>
      <c r="G39" s="5">
        <v>6</v>
      </c>
      <c r="H39" s="247">
        <f t="shared" si="8"/>
        <v>180</v>
      </c>
      <c r="I39" s="201">
        <v>8</v>
      </c>
      <c r="J39" s="268" t="s">
        <v>355</v>
      </c>
      <c r="K39" s="269"/>
      <c r="L39" s="269" t="s">
        <v>355</v>
      </c>
      <c r="M39" s="261">
        <f t="shared" ref="M39:M42" si="11">H39-I39</f>
        <v>172</v>
      </c>
      <c r="N39" s="281"/>
      <c r="O39" s="281"/>
      <c r="P39" s="281" t="s">
        <v>356</v>
      </c>
      <c r="Q39" s="281"/>
      <c r="R39" s="281"/>
      <c r="S39" s="281"/>
      <c r="T39" s="281"/>
      <c r="U39" s="281"/>
      <c r="W39" s="515"/>
      <c r="X39" s="515"/>
      <c r="Y39" s="515"/>
    </row>
    <row r="40" spans="1:25" s="45" customFormat="1" ht="15" customHeight="1" thickBot="1" x14ac:dyDescent="0.3">
      <c r="A40" s="272" t="s">
        <v>49</v>
      </c>
      <c r="B40" s="273" t="s">
        <v>46</v>
      </c>
      <c r="C40" s="214"/>
      <c r="D40" s="216"/>
      <c r="E40" s="216"/>
      <c r="F40" s="274"/>
      <c r="G40" s="275">
        <f>SUM(G41+G42)</f>
        <v>6</v>
      </c>
      <c r="H40" s="276">
        <f t="shared" si="8"/>
        <v>180</v>
      </c>
      <c r="I40" s="220">
        <v>16</v>
      </c>
      <c r="J40" s="220">
        <v>8</v>
      </c>
      <c r="K40" s="220">
        <f>SUM(K41+K42)</f>
        <v>0</v>
      </c>
      <c r="L40" s="220">
        <v>8</v>
      </c>
      <c r="M40" s="494">
        <f>H40-I40</f>
        <v>164</v>
      </c>
      <c r="N40" s="281"/>
      <c r="O40" s="281"/>
      <c r="P40" s="507"/>
      <c r="Q40" s="507"/>
      <c r="R40" s="508"/>
      <c r="S40" s="508"/>
      <c r="T40" s="508"/>
      <c r="U40" s="508"/>
      <c r="W40" s="515"/>
      <c r="X40" s="515"/>
      <c r="Y40" s="515"/>
    </row>
    <row r="41" spans="1:25" s="45" customFormat="1" ht="15" customHeight="1" thickBot="1" x14ac:dyDescent="0.3">
      <c r="A41" s="277" t="s">
        <v>316</v>
      </c>
      <c r="B41" s="315" t="s">
        <v>46</v>
      </c>
      <c r="C41" s="279"/>
      <c r="D41" s="280"/>
      <c r="E41" s="281"/>
      <c r="F41" s="282"/>
      <c r="G41" s="283">
        <v>3</v>
      </c>
      <c r="H41" s="284">
        <f t="shared" si="8"/>
        <v>90</v>
      </c>
      <c r="I41" s="201">
        <v>8</v>
      </c>
      <c r="J41" s="268" t="s">
        <v>355</v>
      </c>
      <c r="K41" s="269"/>
      <c r="L41" s="269" t="s">
        <v>355</v>
      </c>
      <c r="M41" s="495">
        <f t="shared" si="11"/>
        <v>82</v>
      </c>
      <c r="N41" s="281"/>
      <c r="O41" s="281"/>
      <c r="P41" s="281" t="s">
        <v>356</v>
      </c>
      <c r="Q41" s="281"/>
      <c r="R41" s="281"/>
      <c r="S41" s="281"/>
      <c r="T41" s="281"/>
      <c r="U41" s="281"/>
      <c r="W41" s="515"/>
      <c r="X41" s="515"/>
      <c r="Y41" s="515"/>
    </row>
    <row r="42" spans="1:25" s="45" customFormat="1" ht="15" customHeight="1" thickBot="1" x14ac:dyDescent="0.3">
      <c r="A42" s="285" t="s">
        <v>317</v>
      </c>
      <c r="B42" s="316" t="s">
        <v>46</v>
      </c>
      <c r="C42" s="287">
        <v>4</v>
      </c>
      <c r="D42" s="317"/>
      <c r="E42" s="288"/>
      <c r="F42" s="318"/>
      <c r="G42" s="290">
        <v>3</v>
      </c>
      <c r="H42" s="291">
        <f t="shared" si="8"/>
        <v>90</v>
      </c>
      <c r="I42" s="201">
        <v>8</v>
      </c>
      <c r="J42" s="268" t="s">
        <v>355</v>
      </c>
      <c r="K42" s="269"/>
      <c r="L42" s="269" t="s">
        <v>355</v>
      </c>
      <c r="M42" s="496">
        <f t="shared" si="11"/>
        <v>82</v>
      </c>
      <c r="N42" s="281"/>
      <c r="O42" s="281"/>
      <c r="P42" s="281"/>
      <c r="Q42" s="281" t="s">
        <v>356</v>
      </c>
      <c r="R42" s="281"/>
      <c r="S42" s="281"/>
      <c r="T42" s="281"/>
      <c r="U42" s="281"/>
      <c r="W42" s="515"/>
      <c r="X42" s="515"/>
      <c r="Y42" s="515"/>
    </row>
    <row r="43" spans="1:25" s="45" customFormat="1" ht="15" customHeight="1" thickBot="1" x14ac:dyDescent="0.3">
      <c r="A43" s="272" t="s">
        <v>50</v>
      </c>
      <c r="B43" s="273" t="s">
        <v>285</v>
      </c>
      <c r="C43" s="214"/>
      <c r="D43" s="216"/>
      <c r="E43" s="216"/>
      <c r="F43" s="274"/>
      <c r="G43" s="275">
        <f>SUM(G44+G45+G46)</f>
        <v>6</v>
      </c>
      <c r="H43" s="276">
        <f t="shared" si="8"/>
        <v>180</v>
      </c>
      <c r="I43" s="220">
        <v>16</v>
      </c>
      <c r="J43" s="220">
        <v>8</v>
      </c>
      <c r="K43" s="220">
        <f>SUM(K44+K45+K46)</f>
        <v>0</v>
      </c>
      <c r="L43" s="220">
        <v>8</v>
      </c>
      <c r="M43" s="494">
        <f>H43-I43</f>
        <v>164</v>
      </c>
      <c r="N43" s="281"/>
      <c r="O43" s="281"/>
      <c r="P43" s="507"/>
      <c r="Q43" s="507"/>
      <c r="R43" s="508"/>
      <c r="S43" s="508"/>
      <c r="T43" s="508"/>
      <c r="U43" s="508"/>
      <c r="W43" s="515"/>
      <c r="X43" s="515"/>
      <c r="Y43" s="515"/>
    </row>
    <row r="44" spans="1:25" s="45" customFormat="1" ht="15" customHeight="1" thickBot="1" x14ac:dyDescent="0.3">
      <c r="A44" s="277" t="s">
        <v>287</v>
      </c>
      <c r="B44" s="315" t="s">
        <v>285</v>
      </c>
      <c r="C44" s="279"/>
      <c r="D44" s="280">
        <v>3</v>
      </c>
      <c r="E44" s="281"/>
      <c r="F44" s="282"/>
      <c r="G44" s="283">
        <v>2</v>
      </c>
      <c r="H44" s="284">
        <f t="shared" ref="H44" si="12">G44*30</f>
        <v>60</v>
      </c>
      <c r="I44" s="201">
        <v>8</v>
      </c>
      <c r="J44" s="268" t="s">
        <v>355</v>
      </c>
      <c r="K44" s="269"/>
      <c r="L44" s="269" t="s">
        <v>355</v>
      </c>
      <c r="M44" s="495">
        <f t="shared" ref="M44" si="13">H44-I44</f>
        <v>52</v>
      </c>
      <c r="N44" s="281"/>
      <c r="O44" s="281"/>
      <c r="P44" s="281" t="s">
        <v>356</v>
      </c>
      <c r="Q44" s="281"/>
      <c r="R44" s="281"/>
      <c r="S44" s="281"/>
      <c r="T44" s="281"/>
      <c r="U44" s="281"/>
      <c r="W44" s="515"/>
      <c r="X44" s="515"/>
      <c r="Y44" s="515"/>
    </row>
    <row r="45" spans="1:25" s="45" customFormat="1" ht="15" customHeight="1" thickBot="1" x14ac:dyDescent="0.3">
      <c r="A45" s="277" t="s">
        <v>288</v>
      </c>
      <c r="B45" s="315" t="s">
        <v>285</v>
      </c>
      <c r="C45" s="279">
        <v>4</v>
      </c>
      <c r="D45" s="280"/>
      <c r="E45" s="281"/>
      <c r="F45" s="282"/>
      <c r="G45" s="283">
        <v>3</v>
      </c>
      <c r="H45" s="284">
        <f t="shared" ref="H45:H46" si="14">G45*30</f>
        <v>90</v>
      </c>
      <c r="I45" s="201">
        <v>8</v>
      </c>
      <c r="J45" s="268" t="s">
        <v>355</v>
      </c>
      <c r="K45" s="269"/>
      <c r="L45" s="269" t="s">
        <v>355</v>
      </c>
      <c r="M45" s="495">
        <f t="shared" ref="M45:M46" si="15">H45-I45</f>
        <v>82</v>
      </c>
      <c r="N45" s="281"/>
      <c r="O45" s="281"/>
      <c r="P45" s="281"/>
      <c r="Q45" s="281" t="s">
        <v>356</v>
      </c>
      <c r="R45" s="281"/>
      <c r="S45" s="281"/>
      <c r="T45" s="281"/>
      <c r="U45" s="281"/>
      <c r="W45" s="515"/>
      <c r="X45" s="515"/>
      <c r="Y45" s="515"/>
    </row>
    <row r="46" spans="1:25" s="45" customFormat="1" ht="15" customHeight="1" thickBot="1" x14ac:dyDescent="0.3">
      <c r="A46" s="285" t="s">
        <v>318</v>
      </c>
      <c r="B46" s="316" t="s">
        <v>286</v>
      </c>
      <c r="C46" s="287"/>
      <c r="D46" s="288"/>
      <c r="E46" s="288"/>
      <c r="F46" s="289">
        <v>4</v>
      </c>
      <c r="G46" s="290">
        <v>1</v>
      </c>
      <c r="H46" s="291">
        <f t="shared" si="14"/>
        <v>30</v>
      </c>
      <c r="I46" s="201">
        <v>4</v>
      </c>
      <c r="J46" s="268"/>
      <c r="K46" s="269"/>
      <c r="L46" s="269" t="s">
        <v>355</v>
      </c>
      <c r="M46" s="496">
        <f t="shared" si="15"/>
        <v>26</v>
      </c>
      <c r="N46" s="281"/>
      <c r="O46" s="281"/>
      <c r="P46" s="281"/>
      <c r="Q46" s="281" t="s">
        <v>355</v>
      </c>
      <c r="R46" s="281"/>
      <c r="S46" s="281"/>
      <c r="T46" s="281"/>
      <c r="U46" s="281"/>
      <c r="W46" s="515"/>
      <c r="X46" s="515"/>
      <c r="Y46" s="515"/>
    </row>
    <row r="47" spans="1:25" s="45" customFormat="1" ht="15" customHeight="1" thickBot="1" x14ac:dyDescent="0.3">
      <c r="A47" s="309" t="s">
        <v>244</v>
      </c>
      <c r="B47" s="323" t="s">
        <v>275</v>
      </c>
      <c r="C47" s="324"/>
      <c r="D47" s="325">
        <v>3</v>
      </c>
      <c r="E47" s="326"/>
      <c r="F47" s="327"/>
      <c r="G47" s="8">
        <v>3</v>
      </c>
      <c r="H47" s="328">
        <f>G47*30</f>
        <v>90</v>
      </c>
      <c r="I47" s="201">
        <v>8</v>
      </c>
      <c r="J47" s="268" t="s">
        <v>355</v>
      </c>
      <c r="K47" s="269"/>
      <c r="L47" s="269" t="s">
        <v>355</v>
      </c>
      <c r="M47" s="329">
        <f>H47-I47</f>
        <v>82</v>
      </c>
      <c r="N47" s="281"/>
      <c r="O47" s="281"/>
      <c r="P47" s="281" t="s">
        <v>356</v>
      </c>
      <c r="Q47" s="281"/>
      <c r="R47" s="281"/>
      <c r="S47" s="281"/>
      <c r="T47" s="281"/>
      <c r="U47" s="281"/>
      <c r="W47" s="515"/>
      <c r="X47" s="515"/>
      <c r="Y47" s="515"/>
    </row>
    <row r="48" spans="1:25" s="45" customFormat="1" ht="15" customHeight="1" thickBot="1" x14ac:dyDescent="0.3">
      <c r="A48" s="313" t="s">
        <v>52</v>
      </c>
      <c r="B48" s="235" t="s">
        <v>149</v>
      </c>
      <c r="C48" s="236">
        <v>4</v>
      </c>
      <c r="D48" s="237"/>
      <c r="E48" s="237"/>
      <c r="F48" s="330"/>
      <c r="G48" s="5">
        <v>5</v>
      </c>
      <c r="H48" s="247">
        <f t="shared" ref="H48:H53" si="16">G48*30</f>
        <v>150</v>
      </c>
      <c r="I48" s="201">
        <v>8</v>
      </c>
      <c r="J48" s="268" t="s">
        <v>355</v>
      </c>
      <c r="K48" s="269"/>
      <c r="L48" s="269" t="s">
        <v>355</v>
      </c>
      <c r="M48" s="261">
        <f t="shared" ref="M48:M52" si="17">H48-I48</f>
        <v>142</v>
      </c>
      <c r="N48" s="281"/>
      <c r="O48" s="281"/>
      <c r="P48" s="281"/>
      <c r="Q48" s="281" t="s">
        <v>356</v>
      </c>
      <c r="R48" s="281"/>
      <c r="S48" s="281"/>
      <c r="T48" s="281"/>
      <c r="U48" s="281"/>
      <c r="W48" s="515"/>
      <c r="X48" s="515"/>
      <c r="Y48" s="515"/>
    </row>
    <row r="49" spans="1:21" s="45" customFormat="1" ht="15" customHeight="1" thickBot="1" x14ac:dyDescent="0.3">
      <c r="A49" s="399" t="s">
        <v>53</v>
      </c>
      <c r="B49" s="392" t="s">
        <v>156</v>
      </c>
      <c r="C49" s="393">
        <v>5</v>
      </c>
      <c r="D49" s="394"/>
      <c r="E49" s="395"/>
      <c r="F49" s="396"/>
      <c r="G49" s="397">
        <v>4</v>
      </c>
      <c r="H49" s="398">
        <f t="shared" si="16"/>
        <v>120</v>
      </c>
      <c r="I49" s="201">
        <v>8</v>
      </c>
      <c r="J49" s="268" t="s">
        <v>355</v>
      </c>
      <c r="K49" s="269"/>
      <c r="L49" s="269" t="s">
        <v>355</v>
      </c>
      <c r="M49" s="499">
        <f t="shared" si="17"/>
        <v>112</v>
      </c>
      <c r="N49" s="281"/>
      <c r="O49" s="281"/>
      <c r="P49" s="281"/>
      <c r="Q49" s="281"/>
      <c r="R49" s="281" t="s">
        <v>356</v>
      </c>
      <c r="S49" s="281"/>
      <c r="T49" s="507"/>
      <c r="U49" s="507"/>
    </row>
    <row r="50" spans="1:21" s="45" customFormat="1" ht="15" customHeight="1" thickBot="1" x14ac:dyDescent="0.3">
      <c r="A50" s="272" t="s">
        <v>54</v>
      </c>
      <c r="B50" s="273" t="s">
        <v>48</v>
      </c>
      <c r="C50" s="214"/>
      <c r="D50" s="400"/>
      <c r="E50" s="216"/>
      <c r="F50" s="274"/>
      <c r="G50" s="401">
        <f>SUM(G51+G52+G53)</f>
        <v>10</v>
      </c>
      <c r="H50" s="276">
        <f t="shared" si="16"/>
        <v>300</v>
      </c>
      <c r="I50" s="220">
        <v>16</v>
      </c>
      <c r="J50" s="221">
        <v>8</v>
      </c>
      <c r="K50" s="221"/>
      <c r="L50" s="221">
        <v>8</v>
      </c>
      <c r="M50" s="494">
        <f>H50-I50</f>
        <v>284</v>
      </c>
      <c r="N50" s="281"/>
      <c r="O50" s="281"/>
      <c r="P50" s="281"/>
      <c r="Q50" s="281"/>
      <c r="R50" s="281"/>
      <c r="S50" s="281"/>
      <c r="T50" s="507"/>
      <c r="U50" s="507"/>
    </row>
    <row r="51" spans="1:21" s="45" customFormat="1" ht="15" customHeight="1" thickBot="1" x14ac:dyDescent="0.3">
      <c r="A51" s="277" t="s">
        <v>289</v>
      </c>
      <c r="B51" s="315" t="s">
        <v>48</v>
      </c>
      <c r="C51" s="279"/>
      <c r="D51" s="280">
        <v>5</v>
      </c>
      <c r="E51" s="281"/>
      <c r="F51" s="282"/>
      <c r="G51" s="283">
        <v>4</v>
      </c>
      <c r="H51" s="284">
        <f t="shared" si="16"/>
        <v>120</v>
      </c>
      <c r="I51" s="201">
        <v>8</v>
      </c>
      <c r="J51" s="268" t="s">
        <v>355</v>
      </c>
      <c r="K51" s="269"/>
      <c r="L51" s="269" t="s">
        <v>355</v>
      </c>
      <c r="M51" s="495">
        <f t="shared" si="17"/>
        <v>112</v>
      </c>
      <c r="N51" s="281"/>
      <c r="O51" s="281"/>
      <c r="P51" s="281"/>
      <c r="Q51" s="281"/>
      <c r="R51" s="281" t="s">
        <v>356</v>
      </c>
      <c r="S51" s="281"/>
      <c r="T51" s="507"/>
      <c r="U51" s="507"/>
    </row>
    <row r="52" spans="1:21" s="45" customFormat="1" ht="15" customHeight="1" thickBot="1" x14ac:dyDescent="0.3">
      <c r="A52" s="277" t="s">
        <v>290</v>
      </c>
      <c r="B52" s="315" t="s">
        <v>48</v>
      </c>
      <c r="C52" s="279">
        <v>6</v>
      </c>
      <c r="D52" s="280"/>
      <c r="E52" s="281"/>
      <c r="F52" s="282"/>
      <c r="G52" s="283">
        <v>5</v>
      </c>
      <c r="H52" s="284">
        <f t="shared" si="16"/>
        <v>150</v>
      </c>
      <c r="I52" s="201">
        <v>8</v>
      </c>
      <c r="J52" s="268" t="s">
        <v>355</v>
      </c>
      <c r="K52" s="269"/>
      <c r="L52" s="269" t="s">
        <v>355</v>
      </c>
      <c r="M52" s="495">
        <f t="shared" si="17"/>
        <v>142</v>
      </c>
      <c r="N52" s="281"/>
      <c r="O52" s="281"/>
      <c r="P52" s="281"/>
      <c r="Q52" s="281"/>
      <c r="R52" s="281"/>
      <c r="S52" s="281" t="s">
        <v>356</v>
      </c>
      <c r="T52" s="507"/>
      <c r="U52" s="507"/>
    </row>
    <row r="53" spans="1:21" s="45" customFormat="1" ht="15" customHeight="1" thickBot="1" x14ac:dyDescent="0.3">
      <c r="A53" s="285" t="s">
        <v>327</v>
      </c>
      <c r="B53" s="316" t="s">
        <v>157</v>
      </c>
      <c r="C53" s="287"/>
      <c r="D53" s="288"/>
      <c r="E53" s="288"/>
      <c r="F53" s="402">
        <v>6</v>
      </c>
      <c r="G53" s="290">
        <v>1</v>
      </c>
      <c r="H53" s="291">
        <f t="shared" si="16"/>
        <v>30</v>
      </c>
      <c r="I53" s="292">
        <v>4</v>
      </c>
      <c r="J53" s="293"/>
      <c r="K53" s="293"/>
      <c r="L53" s="293" t="s">
        <v>355</v>
      </c>
      <c r="M53" s="496">
        <f>H53-I53</f>
        <v>26</v>
      </c>
      <c r="N53" s="281"/>
      <c r="O53" s="281"/>
      <c r="P53" s="281"/>
      <c r="Q53" s="281"/>
      <c r="R53" s="281"/>
      <c r="S53" s="281" t="s">
        <v>355</v>
      </c>
      <c r="T53" s="281"/>
      <c r="U53" s="281"/>
    </row>
    <row r="54" spans="1:21" s="45" customFormat="1" ht="15" customHeight="1" thickBot="1" x14ac:dyDescent="0.3">
      <c r="A54" s="259" t="s">
        <v>55</v>
      </c>
      <c r="B54" s="196" t="s">
        <v>254</v>
      </c>
      <c r="C54" s="253"/>
      <c r="D54" s="215">
        <v>5</v>
      </c>
      <c r="E54" s="237"/>
      <c r="F54" s="238"/>
      <c r="G54" s="5">
        <v>4</v>
      </c>
      <c r="H54" s="247">
        <f t="shared" ref="H54" si="18">G54*30</f>
        <v>120</v>
      </c>
      <c r="I54" s="201">
        <v>8</v>
      </c>
      <c r="J54" s="239" t="s">
        <v>355</v>
      </c>
      <c r="K54" s="240"/>
      <c r="L54" s="240" t="s">
        <v>355</v>
      </c>
      <c r="M54" s="261">
        <f>H54-I54</f>
        <v>112</v>
      </c>
      <c r="N54" s="281"/>
      <c r="O54" s="281"/>
      <c r="P54" s="281"/>
      <c r="Q54" s="281"/>
      <c r="R54" s="281" t="s">
        <v>356</v>
      </c>
      <c r="S54" s="281"/>
      <c r="T54" s="281"/>
      <c r="U54" s="281"/>
    </row>
    <row r="55" spans="1:21" s="45" customFormat="1" ht="15" customHeight="1" thickBot="1" x14ac:dyDescent="0.3">
      <c r="A55" s="313" t="s">
        <v>56</v>
      </c>
      <c r="B55" s="196" t="s">
        <v>236</v>
      </c>
      <c r="C55" s="324">
        <v>6</v>
      </c>
      <c r="D55" s="241"/>
      <c r="E55" s="251"/>
      <c r="F55" s="252"/>
      <c r="G55" s="5">
        <v>5</v>
      </c>
      <c r="H55" s="247">
        <f>G55*30</f>
        <v>150</v>
      </c>
      <c r="I55" s="201">
        <v>8</v>
      </c>
      <c r="J55" s="239" t="s">
        <v>355</v>
      </c>
      <c r="K55" s="240"/>
      <c r="L55" s="240" t="s">
        <v>355</v>
      </c>
      <c r="M55" s="261">
        <f t="shared" ref="M55:M57" si="19">H55-I55</f>
        <v>142</v>
      </c>
      <c r="N55" s="281"/>
      <c r="O55" s="281"/>
      <c r="P55" s="281"/>
      <c r="Q55" s="281"/>
      <c r="R55" s="281"/>
      <c r="S55" s="281" t="s">
        <v>356</v>
      </c>
      <c r="T55" s="281"/>
      <c r="U55" s="281"/>
    </row>
    <row r="56" spans="1:21" s="45" customFormat="1" ht="15" customHeight="1" thickBot="1" x14ac:dyDescent="0.3">
      <c r="A56" s="259" t="s">
        <v>159</v>
      </c>
      <c r="B56" s="235" t="s">
        <v>151</v>
      </c>
      <c r="C56" s="197"/>
      <c r="D56" s="241">
        <v>6</v>
      </c>
      <c r="E56" s="251"/>
      <c r="F56" s="252"/>
      <c r="G56" s="5">
        <v>3</v>
      </c>
      <c r="H56" s="247">
        <f t="shared" ref="H56" si="20">G56*30</f>
        <v>90</v>
      </c>
      <c r="I56" s="201">
        <v>8</v>
      </c>
      <c r="J56" s="239" t="s">
        <v>355</v>
      </c>
      <c r="K56" s="240"/>
      <c r="L56" s="240" t="s">
        <v>355</v>
      </c>
      <c r="M56" s="261">
        <f t="shared" si="19"/>
        <v>82</v>
      </c>
      <c r="N56" s="281"/>
      <c r="O56" s="281"/>
      <c r="P56" s="281"/>
      <c r="Q56" s="281"/>
      <c r="R56" s="281"/>
      <c r="S56" s="281" t="s">
        <v>356</v>
      </c>
      <c r="T56" s="507"/>
      <c r="U56" s="507"/>
    </row>
    <row r="57" spans="1:21" s="45" customFormat="1" ht="15" customHeight="1" thickBot="1" x14ac:dyDescent="0.3">
      <c r="A57" s="259" t="s">
        <v>165</v>
      </c>
      <c r="B57" s="196" t="s">
        <v>233</v>
      </c>
      <c r="C57" s="253"/>
      <c r="D57" s="215">
        <v>6</v>
      </c>
      <c r="E57" s="237"/>
      <c r="F57" s="238"/>
      <c r="G57" s="5">
        <v>4</v>
      </c>
      <c r="H57" s="247">
        <f t="shared" ref="H57:H63" si="21">G57*30</f>
        <v>120</v>
      </c>
      <c r="I57" s="201">
        <v>8</v>
      </c>
      <c r="J57" s="239" t="s">
        <v>355</v>
      </c>
      <c r="K57" s="240"/>
      <c r="L57" s="240" t="s">
        <v>355</v>
      </c>
      <c r="M57" s="261">
        <f t="shared" si="19"/>
        <v>112</v>
      </c>
      <c r="N57" s="281"/>
      <c r="O57" s="281"/>
      <c r="P57" s="281"/>
      <c r="Q57" s="281"/>
      <c r="R57" s="281"/>
      <c r="S57" s="281" t="s">
        <v>356</v>
      </c>
      <c r="T57" s="281"/>
      <c r="U57" s="281"/>
    </row>
    <row r="58" spans="1:21" s="45" customFormat="1" ht="15" customHeight="1" thickBot="1" x14ac:dyDescent="0.3">
      <c r="A58" s="262" t="s">
        <v>247</v>
      </c>
      <c r="B58" s="235" t="s">
        <v>87</v>
      </c>
      <c r="C58" s="236">
        <v>7</v>
      </c>
      <c r="D58" s="215"/>
      <c r="E58" s="237"/>
      <c r="F58" s="238"/>
      <c r="G58" s="5">
        <v>4</v>
      </c>
      <c r="H58" s="247">
        <f t="shared" si="21"/>
        <v>120</v>
      </c>
      <c r="I58" s="201">
        <v>8</v>
      </c>
      <c r="J58" s="239" t="s">
        <v>355</v>
      </c>
      <c r="K58" s="240"/>
      <c r="L58" s="240" t="s">
        <v>355</v>
      </c>
      <c r="M58" s="261">
        <f t="shared" ref="M58:M59" si="22">H58-I58</f>
        <v>112</v>
      </c>
      <c r="N58" s="281"/>
      <c r="O58" s="281"/>
      <c r="P58" s="281"/>
      <c r="Q58" s="281"/>
      <c r="R58" s="281"/>
      <c r="S58" s="281"/>
      <c r="T58" s="281" t="s">
        <v>356</v>
      </c>
      <c r="U58" s="281"/>
    </row>
    <row r="59" spans="1:21" s="45" customFormat="1" ht="15" customHeight="1" thickBot="1" x14ac:dyDescent="0.3">
      <c r="A59" s="262" t="s">
        <v>248</v>
      </c>
      <c r="B59" s="235" t="s">
        <v>154</v>
      </c>
      <c r="C59" s="236">
        <v>7</v>
      </c>
      <c r="D59" s="215"/>
      <c r="E59" s="237"/>
      <c r="F59" s="238"/>
      <c r="G59" s="5">
        <v>4</v>
      </c>
      <c r="H59" s="247">
        <f t="shared" si="21"/>
        <v>120</v>
      </c>
      <c r="I59" s="201">
        <v>8</v>
      </c>
      <c r="J59" s="239" t="s">
        <v>355</v>
      </c>
      <c r="K59" s="240"/>
      <c r="L59" s="240" t="s">
        <v>355</v>
      </c>
      <c r="M59" s="261">
        <f t="shared" si="22"/>
        <v>112</v>
      </c>
      <c r="N59" s="281"/>
      <c r="O59" s="281"/>
      <c r="P59" s="281"/>
      <c r="Q59" s="281"/>
      <c r="R59" s="281"/>
      <c r="S59" s="281"/>
      <c r="T59" s="281" t="s">
        <v>356</v>
      </c>
      <c r="U59" s="281"/>
    </row>
    <row r="60" spans="1:21" s="45" customFormat="1" ht="15" customHeight="1" thickBot="1" x14ac:dyDescent="0.3">
      <c r="A60" s="262" t="s">
        <v>249</v>
      </c>
      <c r="B60" s="235" t="s">
        <v>158</v>
      </c>
      <c r="C60" s="236"/>
      <c r="D60" s="215">
        <v>8</v>
      </c>
      <c r="E60" s="237"/>
      <c r="F60" s="238"/>
      <c r="G60" s="5">
        <v>3</v>
      </c>
      <c r="H60" s="247">
        <f t="shared" si="21"/>
        <v>90</v>
      </c>
      <c r="I60" s="201">
        <v>8</v>
      </c>
      <c r="J60" s="239" t="s">
        <v>355</v>
      </c>
      <c r="K60" s="240"/>
      <c r="L60" s="240" t="s">
        <v>355</v>
      </c>
      <c r="M60" s="261">
        <f t="shared" ref="M60" si="23">H60-I60</f>
        <v>82</v>
      </c>
      <c r="N60" s="281"/>
      <c r="O60" s="281"/>
      <c r="P60" s="281"/>
      <c r="Q60" s="281"/>
      <c r="R60" s="281"/>
      <c r="S60" s="281"/>
      <c r="T60" s="281"/>
      <c r="U60" s="281" t="s">
        <v>356</v>
      </c>
    </row>
    <row r="61" spans="1:21" s="45" customFormat="1" ht="15" customHeight="1" thickBot="1" x14ac:dyDescent="0.3">
      <c r="A61" s="262" t="s">
        <v>250</v>
      </c>
      <c r="B61" s="235" t="s">
        <v>155</v>
      </c>
      <c r="C61" s="236">
        <v>8</v>
      </c>
      <c r="D61" s="215"/>
      <c r="E61" s="237"/>
      <c r="F61" s="238"/>
      <c r="G61" s="5">
        <v>4</v>
      </c>
      <c r="H61" s="247">
        <f t="shared" si="21"/>
        <v>120</v>
      </c>
      <c r="I61" s="201">
        <v>4</v>
      </c>
      <c r="J61" s="239" t="s">
        <v>355</v>
      </c>
      <c r="K61" s="240"/>
      <c r="L61" s="240"/>
      <c r="M61" s="261">
        <f>H61-I61</f>
        <v>116</v>
      </c>
      <c r="N61" s="281"/>
      <c r="O61" s="281"/>
      <c r="P61" s="281"/>
      <c r="Q61" s="281"/>
      <c r="R61" s="281"/>
      <c r="S61" s="281"/>
      <c r="T61" s="281"/>
      <c r="U61" s="281" t="s">
        <v>355</v>
      </c>
    </row>
    <row r="62" spans="1:21" s="45" customFormat="1" ht="15" customHeight="1" thickBot="1" x14ac:dyDescent="0.3">
      <c r="A62" s="262" t="s">
        <v>291</v>
      </c>
      <c r="B62" s="235" t="s">
        <v>51</v>
      </c>
      <c r="C62" s="236">
        <v>8</v>
      </c>
      <c r="D62" s="215"/>
      <c r="E62" s="237"/>
      <c r="F62" s="330"/>
      <c r="G62" s="5">
        <v>4</v>
      </c>
      <c r="H62" s="247">
        <f t="shared" si="21"/>
        <v>120</v>
      </c>
      <c r="I62" s="201">
        <v>8</v>
      </c>
      <c r="J62" s="239" t="s">
        <v>355</v>
      </c>
      <c r="K62" s="240"/>
      <c r="L62" s="240" t="s">
        <v>355</v>
      </c>
      <c r="M62" s="261">
        <f t="shared" ref="M62" si="24">H62-I62</f>
        <v>112</v>
      </c>
      <c r="N62" s="281"/>
      <c r="O62" s="281"/>
      <c r="P62" s="281"/>
      <c r="Q62" s="281"/>
      <c r="R62" s="281"/>
      <c r="S62" s="281"/>
      <c r="T62" s="281"/>
      <c r="U62" s="281" t="s">
        <v>356</v>
      </c>
    </row>
    <row r="63" spans="1:21" s="45" customFormat="1" ht="15" customHeight="1" thickBot="1" x14ac:dyDescent="0.3">
      <c r="A63" s="262" t="s">
        <v>292</v>
      </c>
      <c r="B63" s="235" t="s">
        <v>160</v>
      </c>
      <c r="C63" s="236"/>
      <c r="D63" s="215">
        <v>8</v>
      </c>
      <c r="E63" s="237"/>
      <c r="F63" s="238"/>
      <c r="G63" s="5">
        <v>3</v>
      </c>
      <c r="H63" s="436">
        <f t="shared" si="21"/>
        <v>90</v>
      </c>
      <c r="I63" s="255">
        <v>4</v>
      </c>
      <c r="J63" s="248" t="s">
        <v>355</v>
      </c>
      <c r="K63" s="249"/>
      <c r="L63" s="249"/>
      <c r="M63" s="437">
        <f>H63-I63</f>
        <v>86</v>
      </c>
      <c r="N63" s="281"/>
      <c r="O63" s="281"/>
      <c r="P63" s="281"/>
      <c r="Q63" s="281"/>
      <c r="R63" s="281"/>
      <c r="S63" s="281"/>
      <c r="T63" s="281"/>
      <c r="U63" s="281" t="s">
        <v>355</v>
      </c>
    </row>
    <row r="64" spans="1:21" s="45" customFormat="1" ht="15" customHeight="1" thickBot="1" x14ac:dyDescent="0.3">
      <c r="A64" s="894" t="s">
        <v>57</v>
      </c>
      <c r="B64" s="895"/>
      <c r="C64" s="895"/>
      <c r="D64" s="895"/>
      <c r="E64" s="895"/>
      <c r="F64" s="895"/>
      <c r="G64" s="5">
        <f>SUM(G25+G26+G27+G28+G32+G35+G36+G37+G38+G39+G40+G43+G47+G48+G49+G50+G54+G55+G56+G57+G58+G59+G60+G61+G62+G63)</f>
        <v>128</v>
      </c>
      <c r="H64" s="187">
        <f t="shared" ref="H64:K64" si="25">SUM(H25+H26+H27+H28+H32+H35+H36+H37+H38+H39+H40+H43+H47+H48+H49+H50+H54+H55+H56+H57+H58+H59+H60+H61+H62+H63)</f>
        <v>3840</v>
      </c>
      <c r="I64" s="187">
        <f>SUM(G25+G26+G27+G28+G32+G35+G36+G37+G38+G39+G40+G43+G47+G48+G49+G50+G54+G55+G56+G57+G58+G59+G60+G61+G62+G63)</f>
        <v>128</v>
      </c>
      <c r="J64" s="187">
        <f>SUM(G25+G26+G27+G28+G32+G35+G36+G37+G38+G39+G40+G43+G47+G48+G49+G50+G54+G55+G56+G57+G58+G59+G60+G61+G62+G63)</f>
        <v>128</v>
      </c>
      <c r="K64" s="187">
        <f t="shared" si="25"/>
        <v>0</v>
      </c>
      <c r="L64" s="187">
        <f>SUM(G25+G26+G27+G28+G32+G35+G36+G37+G38+G39+G40+G43+G47+G48+G49+G50+G54+G55+G56+G57+G58+G59+G60+G61+G62+G63)</f>
        <v>128</v>
      </c>
      <c r="M64" s="165">
        <f>SUM(G25+G26+G27+G28+G32+G35+G36+G37+G38+G39+G40+G43+G47+G48+G49+G50+G54+G55+G56+G57+G58+G59+G60+G61+G62+G63)</f>
        <v>128</v>
      </c>
      <c r="N64" s="500" t="s">
        <v>363</v>
      </c>
      <c r="O64" s="501" t="s">
        <v>365</v>
      </c>
      <c r="P64" s="502" t="s">
        <v>367</v>
      </c>
      <c r="Q64" s="503" t="s">
        <v>369</v>
      </c>
      <c r="R64" s="502" t="s">
        <v>372</v>
      </c>
      <c r="S64" s="503" t="s">
        <v>376</v>
      </c>
      <c r="T64" s="502" t="s">
        <v>373</v>
      </c>
      <c r="U64" s="503" t="s">
        <v>372</v>
      </c>
    </row>
    <row r="65" spans="1:21" ht="15" customHeight="1" thickBot="1" x14ac:dyDescent="0.3">
      <c r="A65" s="875" t="s">
        <v>58</v>
      </c>
      <c r="B65" s="876"/>
      <c r="C65" s="876"/>
      <c r="D65" s="876"/>
      <c r="E65" s="876"/>
      <c r="F65" s="876"/>
      <c r="G65" s="877"/>
      <c r="H65" s="877"/>
      <c r="I65" s="877"/>
      <c r="J65" s="877"/>
      <c r="K65" s="877"/>
      <c r="L65" s="877"/>
      <c r="M65" s="877"/>
      <c r="N65" s="877"/>
      <c r="O65" s="877"/>
      <c r="P65" s="877"/>
      <c r="Q65" s="877"/>
      <c r="R65" s="877"/>
      <c r="S65" s="877"/>
      <c r="T65" s="877"/>
      <c r="U65" s="878"/>
    </row>
    <row r="66" spans="1:21" s="45" customFormat="1" ht="15" customHeight="1" thickBot="1" x14ac:dyDescent="0.3">
      <c r="A66" s="331" t="s">
        <v>59</v>
      </c>
      <c r="B66" s="235" t="s">
        <v>284</v>
      </c>
      <c r="C66" s="236"/>
      <c r="D66" s="237" t="s">
        <v>266</v>
      </c>
      <c r="E66" s="237"/>
      <c r="F66" s="332"/>
      <c r="G66" s="5">
        <v>6</v>
      </c>
      <c r="H66" s="200">
        <f>G66*30</f>
        <v>180</v>
      </c>
      <c r="I66" s="201"/>
      <c r="J66" s="239"/>
      <c r="K66" s="240"/>
      <c r="L66" s="240"/>
      <c r="M66" s="202">
        <v>180</v>
      </c>
      <c r="N66" s="333"/>
      <c r="O66" s="334"/>
      <c r="P66" s="335"/>
      <c r="Q66" s="336"/>
      <c r="R66" s="337"/>
      <c r="S66" s="334"/>
      <c r="T66" s="335"/>
      <c r="U66" s="336"/>
    </row>
    <row r="67" spans="1:21" s="45" customFormat="1" ht="15" customHeight="1" thickBot="1" x14ac:dyDescent="0.3">
      <c r="A67" s="331" t="s">
        <v>60</v>
      </c>
      <c r="B67" s="263" t="s">
        <v>242</v>
      </c>
      <c r="C67" s="264"/>
      <c r="D67" s="237" t="s">
        <v>273</v>
      </c>
      <c r="E67" s="237"/>
      <c r="F67" s="332"/>
      <c r="G67" s="5">
        <v>6</v>
      </c>
      <c r="H67" s="200">
        <f>G67*30</f>
        <v>180</v>
      </c>
      <c r="I67" s="201"/>
      <c r="J67" s="239"/>
      <c r="K67" s="240"/>
      <c r="L67" s="240"/>
      <c r="M67" s="202">
        <v>180</v>
      </c>
      <c r="N67" s="403"/>
      <c r="O67" s="404"/>
      <c r="P67" s="405"/>
      <c r="Q67" s="406"/>
      <c r="R67" s="407"/>
      <c r="S67" s="404"/>
      <c r="T67" s="405"/>
      <c r="U67" s="406"/>
    </row>
    <row r="68" spans="1:21" ht="15" customHeight="1" thickBot="1" x14ac:dyDescent="0.3">
      <c r="A68" s="409" t="s">
        <v>61</v>
      </c>
      <c r="B68" s="263" t="s">
        <v>63</v>
      </c>
      <c r="C68" s="264"/>
      <c r="D68" s="266" t="s">
        <v>274</v>
      </c>
      <c r="E68" s="266"/>
      <c r="F68" s="410"/>
      <c r="G68" s="8">
        <v>6</v>
      </c>
      <c r="H68" s="310">
        <f>G68*30</f>
        <v>180</v>
      </c>
      <c r="I68" s="201"/>
      <c r="J68" s="411"/>
      <c r="K68" s="412"/>
      <c r="L68" s="412"/>
      <c r="M68" s="311">
        <v>180</v>
      </c>
      <c r="N68" s="413"/>
      <c r="O68" s="414"/>
      <c r="P68" s="415"/>
      <c r="Q68" s="416"/>
      <c r="R68" s="413"/>
      <c r="S68" s="414"/>
      <c r="T68" s="417"/>
      <c r="U68" s="416"/>
    </row>
    <row r="69" spans="1:21" ht="15" customHeight="1" thickBot="1" x14ac:dyDescent="0.3">
      <c r="A69" s="868" t="s">
        <v>64</v>
      </c>
      <c r="B69" s="869"/>
      <c r="C69" s="869"/>
      <c r="D69" s="869"/>
      <c r="E69" s="869"/>
      <c r="F69" s="869"/>
      <c r="G69" s="13">
        <f t="shared" ref="G69:T69" si="26">SUM(G66:G68)</f>
        <v>18</v>
      </c>
      <c r="H69" s="9">
        <f t="shared" si="26"/>
        <v>540</v>
      </c>
      <c r="I69" s="6"/>
      <c r="J69" s="6"/>
      <c r="K69" s="6"/>
      <c r="L69" s="6"/>
      <c r="M69" s="10">
        <v>540</v>
      </c>
      <c r="N69" s="9">
        <f t="shared" si="26"/>
        <v>0</v>
      </c>
      <c r="O69" s="6">
        <f t="shared" si="26"/>
        <v>0</v>
      </c>
      <c r="P69" s="9">
        <f t="shared" si="26"/>
        <v>0</v>
      </c>
      <c r="Q69" s="11">
        <v>0</v>
      </c>
      <c r="R69" s="12">
        <f t="shared" si="26"/>
        <v>0</v>
      </c>
      <c r="S69" s="6">
        <v>0</v>
      </c>
      <c r="T69" s="9">
        <f t="shared" si="26"/>
        <v>0</v>
      </c>
      <c r="U69" s="11">
        <v>0</v>
      </c>
    </row>
    <row r="70" spans="1:21" ht="15" customHeight="1" thickBot="1" x14ac:dyDescent="0.3">
      <c r="A70" s="904" t="s">
        <v>147</v>
      </c>
      <c r="B70" s="905"/>
      <c r="C70" s="905"/>
      <c r="D70" s="905"/>
      <c r="E70" s="905"/>
      <c r="F70" s="905"/>
      <c r="G70" s="905"/>
      <c r="H70" s="906"/>
      <c r="I70" s="906"/>
      <c r="J70" s="906"/>
      <c r="K70" s="906"/>
      <c r="L70" s="906"/>
      <c r="M70" s="906"/>
      <c r="N70" s="906"/>
      <c r="O70" s="906"/>
      <c r="P70" s="906"/>
      <c r="Q70" s="906"/>
      <c r="R70" s="906"/>
      <c r="S70" s="906"/>
      <c r="T70" s="906"/>
      <c r="U70" s="907"/>
    </row>
    <row r="71" spans="1:21" ht="15" customHeight="1" thickBot="1" x14ac:dyDescent="0.3">
      <c r="A71" s="262" t="s">
        <v>65</v>
      </c>
      <c r="B71" s="418" t="s">
        <v>148</v>
      </c>
      <c r="C71" s="419">
        <v>8</v>
      </c>
      <c r="D71" s="420"/>
      <c r="E71" s="420"/>
      <c r="F71" s="421"/>
      <c r="G71" s="5">
        <v>3</v>
      </c>
      <c r="H71" s="200">
        <f>G71*30</f>
        <v>90</v>
      </c>
      <c r="I71" s="201">
        <f>SUM(J71+K71+L71)</f>
        <v>0</v>
      </c>
      <c r="J71" s="239"/>
      <c r="K71" s="240"/>
      <c r="L71" s="240"/>
      <c r="M71" s="202">
        <f>H71-I71</f>
        <v>90</v>
      </c>
      <c r="N71" s="205"/>
      <c r="O71" s="314"/>
      <c r="P71" s="205"/>
      <c r="Q71" s="206"/>
      <c r="R71" s="203"/>
      <c r="S71" s="204"/>
      <c r="T71" s="205"/>
      <c r="U71" s="206"/>
    </row>
    <row r="72" spans="1:21" s="45" customFormat="1" ht="15" customHeight="1" thickBot="1" x14ac:dyDescent="0.3">
      <c r="A72" s="868" t="s">
        <v>66</v>
      </c>
      <c r="B72" s="869"/>
      <c r="C72" s="869"/>
      <c r="D72" s="869"/>
      <c r="E72" s="869"/>
      <c r="F72" s="869"/>
      <c r="G72" s="8">
        <f t="shared" ref="G72:U72" si="27">SUM(G71:G71)</f>
        <v>3</v>
      </c>
      <c r="H72" s="14">
        <f t="shared" si="27"/>
        <v>90</v>
      </c>
      <c r="I72" s="15">
        <f t="shared" si="27"/>
        <v>0</v>
      </c>
      <c r="J72" s="15">
        <f t="shared" si="27"/>
        <v>0</v>
      </c>
      <c r="K72" s="15">
        <f t="shared" si="27"/>
        <v>0</v>
      </c>
      <c r="L72" s="15">
        <f t="shared" si="27"/>
        <v>0</v>
      </c>
      <c r="M72" s="16">
        <f t="shared" si="27"/>
        <v>90</v>
      </c>
      <c r="N72" s="14">
        <f t="shared" si="27"/>
        <v>0</v>
      </c>
      <c r="O72" s="19">
        <f t="shared" si="27"/>
        <v>0</v>
      </c>
      <c r="P72" s="14">
        <f t="shared" si="27"/>
        <v>0</v>
      </c>
      <c r="Q72" s="18">
        <f t="shared" si="27"/>
        <v>0</v>
      </c>
      <c r="R72" s="17">
        <f t="shared" si="27"/>
        <v>0</v>
      </c>
      <c r="S72" s="17">
        <f t="shared" si="27"/>
        <v>0</v>
      </c>
      <c r="T72" s="14">
        <f t="shared" si="27"/>
        <v>0</v>
      </c>
      <c r="U72" s="18">
        <f t="shared" si="27"/>
        <v>0</v>
      </c>
    </row>
    <row r="73" spans="1:21" s="45" customFormat="1" ht="15" customHeight="1" thickBot="1" x14ac:dyDescent="0.3">
      <c r="A73" s="908" t="s">
        <v>67</v>
      </c>
      <c r="B73" s="909"/>
      <c r="C73" s="909"/>
      <c r="D73" s="909"/>
      <c r="E73" s="909"/>
      <c r="F73" s="909"/>
      <c r="G73" s="20">
        <f t="shared" ref="G73:M73" si="28">SUM(G22,G64,G69,G72)</f>
        <v>180</v>
      </c>
      <c r="H73" s="21">
        <f t="shared" si="28"/>
        <v>5250</v>
      </c>
      <c r="I73" s="22">
        <f t="shared" si="28"/>
        <v>184</v>
      </c>
      <c r="J73" s="22">
        <f t="shared" si="28"/>
        <v>172</v>
      </c>
      <c r="K73" s="22">
        <f t="shared" si="28"/>
        <v>8</v>
      </c>
      <c r="L73" s="22">
        <f t="shared" si="28"/>
        <v>132</v>
      </c>
      <c r="M73" s="23">
        <f t="shared" si="28"/>
        <v>1482</v>
      </c>
      <c r="N73" s="510" t="s">
        <v>364</v>
      </c>
      <c r="O73" s="511" t="s">
        <v>366</v>
      </c>
      <c r="P73" s="510" t="s">
        <v>367</v>
      </c>
      <c r="Q73" s="512" t="s">
        <v>370</v>
      </c>
      <c r="R73" s="513" t="s">
        <v>372</v>
      </c>
      <c r="S73" s="514" t="s">
        <v>376</v>
      </c>
      <c r="T73" s="510" t="s">
        <v>379</v>
      </c>
      <c r="U73" s="512" t="s">
        <v>369</v>
      </c>
    </row>
    <row r="74" spans="1:21" s="45" customFormat="1" ht="15" customHeight="1" thickBot="1" x14ac:dyDescent="0.3">
      <c r="A74" s="910" t="s">
        <v>68</v>
      </c>
      <c r="B74" s="911"/>
      <c r="C74" s="911"/>
      <c r="D74" s="911"/>
      <c r="E74" s="911"/>
      <c r="F74" s="911"/>
      <c r="G74" s="911"/>
      <c r="H74" s="911"/>
      <c r="I74" s="911"/>
      <c r="J74" s="911"/>
      <c r="K74" s="911"/>
      <c r="L74" s="911"/>
      <c r="M74" s="911"/>
      <c r="N74" s="912"/>
      <c r="O74" s="912"/>
      <c r="P74" s="912"/>
      <c r="Q74" s="912"/>
      <c r="R74" s="912"/>
      <c r="S74" s="912"/>
      <c r="T74" s="912"/>
      <c r="U74" s="913"/>
    </row>
    <row r="75" spans="1:21" s="45" customFormat="1" ht="15" customHeight="1" thickBot="1" x14ac:dyDescent="0.3">
      <c r="A75" s="899" t="s">
        <v>69</v>
      </c>
      <c r="B75" s="914"/>
      <c r="C75" s="900"/>
      <c r="D75" s="900"/>
      <c r="E75" s="900"/>
      <c r="F75" s="900"/>
      <c r="G75" s="914"/>
      <c r="H75" s="900"/>
      <c r="I75" s="900"/>
      <c r="J75" s="900"/>
      <c r="K75" s="900"/>
      <c r="L75" s="900"/>
      <c r="M75" s="900"/>
      <c r="N75" s="900"/>
      <c r="O75" s="900"/>
      <c r="P75" s="900"/>
      <c r="Q75" s="900"/>
      <c r="R75" s="900"/>
      <c r="S75" s="900"/>
      <c r="T75" s="900"/>
      <c r="U75" s="915"/>
    </row>
    <row r="76" spans="1:21" s="45" customFormat="1" ht="15" customHeight="1" thickBot="1" x14ac:dyDescent="0.3">
      <c r="A76" s="359" t="s">
        <v>70</v>
      </c>
      <c r="B76" s="338" t="s">
        <v>322</v>
      </c>
      <c r="C76" s="296"/>
      <c r="D76" s="297">
        <v>3</v>
      </c>
      <c r="E76" s="297"/>
      <c r="F76" s="360"/>
      <c r="G76" s="361">
        <v>4</v>
      </c>
      <c r="H76" s="362">
        <f>G76*30</f>
        <v>120</v>
      </c>
      <c r="I76" s="220">
        <v>4</v>
      </c>
      <c r="J76" s="363" t="s">
        <v>355</v>
      </c>
      <c r="K76" s="363"/>
      <c r="L76" s="363"/>
      <c r="M76" s="538">
        <f>H76-I76</f>
        <v>116</v>
      </c>
      <c r="N76" s="364"/>
      <c r="O76" s="365"/>
      <c r="P76" s="300" t="s">
        <v>355</v>
      </c>
      <c r="Q76" s="299"/>
      <c r="R76" s="364"/>
      <c r="S76" s="365"/>
      <c r="T76" s="300"/>
      <c r="U76" s="366"/>
    </row>
    <row r="77" spans="1:21" s="45" customFormat="1" ht="15" customHeight="1" thickBot="1" x14ac:dyDescent="0.3">
      <c r="A77" s="359" t="s">
        <v>73</v>
      </c>
      <c r="B77" s="338" t="s">
        <v>323</v>
      </c>
      <c r="C77" s="296"/>
      <c r="D77" s="297">
        <v>4</v>
      </c>
      <c r="E77" s="297"/>
      <c r="F77" s="360"/>
      <c r="G77" s="361">
        <v>4</v>
      </c>
      <c r="H77" s="362">
        <f>G77*30</f>
        <v>120</v>
      </c>
      <c r="I77" s="220">
        <v>4</v>
      </c>
      <c r="J77" s="363" t="s">
        <v>355</v>
      </c>
      <c r="K77" s="363"/>
      <c r="L77" s="363"/>
      <c r="M77" s="538">
        <f t="shared" ref="M77:M79" si="29">H77-I77</f>
        <v>116</v>
      </c>
      <c r="N77" s="364"/>
      <c r="O77" s="365"/>
      <c r="P77" s="300"/>
      <c r="Q77" s="299" t="s">
        <v>355</v>
      </c>
      <c r="R77" s="364"/>
      <c r="S77" s="365"/>
      <c r="T77" s="300"/>
      <c r="U77" s="366"/>
    </row>
    <row r="78" spans="1:21" s="45" customFormat="1" ht="15" customHeight="1" thickBot="1" x14ac:dyDescent="0.3">
      <c r="A78" s="368" t="s">
        <v>76</v>
      </c>
      <c r="B78" s="338" t="s">
        <v>324</v>
      </c>
      <c r="C78" s="369"/>
      <c r="D78" s="370">
        <v>5</v>
      </c>
      <c r="E78" s="370"/>
      <c r="F78" s="371"/>
      <c r="G78" s="372">
        <v>4</v>
      </c>
      <c r="H78" s="373">
        <f>G78*30</f>
        <v>120</v>
      </c>
      <c r="I78" s="220">
        <v>4</v>
      </c>
      <c r="J78" s="363" t="s">
        <v>355</v>
      </c>
      <c r="K78" s="363"/>
      <c r="L78" s="363"/>
      <c r="M78" s="538">
        <f t="shared" si="29"/>
        <v>116</v>
      </c>
      <c r="N78" s="374"/>
      <c r="O78" s="375"/>
      <c r="P78" s="374"/>
      <c r="Q78" s="375"/>
      <c r="R78" s="374" t="s">
        <v>355</v>
      </c>
      <c r="S78" s="375"/>
      <c r="T78" s="374"/>
      <c r="U78" s="375"/>
    </row>
    <row r="79" spans="1:21" s="45" customFormat="1" ht="41.25" customHeight="1" thickBot="1" x14ac:dyDescent="0.3">
      <c r="A79" s="916" t="s">
        <v>381</v>
      </c>
      <c r="B79" s="916"/>
      <c r="C79" s="541"/>
      <c r="D79" s="541" t="s">
        <v>266</v>
      </c>
      <c r="E79" s="541"/>
      <c r="F79" s="541"/>
      <c r="G79" s="542">
        <v>5</v>
      </c>
      <c r="H79" s="542">
        <v>15</v>
      </c>
      <c r="I79" s="543">
        <v>4</v>
      </c>
      <c r="J79" s="543"/>
      <c r="K79" s="543"/>
      <c r="L79" s="543"/>
      <c r="M79" s="543">
        <f t="shared" si="29"/>
        <v>11</v>
      </c>
      <c r="N79" s="541"/>
      <c r="O79" s="541"/>
      <c r="P79" s="541"/>
      <c r="Q79" s="544" t="s">
        <v>355</v>
      </c>
      <c r="R79" s="539"/>
      <c r="S79" s="540"/>
      <c r="T79" s="374"/>
      <c r="U79" s="375"/>
    </row>
    <row r="80" spans="1:21" s="45" customFormat="1" ht="15" customHeight="1" thickBot="1" x14ac:dyDescent="0.3">
      <c r="A80" s="894" t="s">
        <v>79</v>
      </c>
      <c r="B80" s="895"/>
      <c r="C80" s="895"/>
      <c r="D80" s="895"/>
      <c r="E80" s="895"/>
      <c r="F80" s="903"/>
      <c r="G80" s="5">
        <f>SUM(G76:G78)</f>
        <v>12</v>
      </c>
      <c r="H80" s="9">
        <f>SUM(H76:H78)</f>
        <v>360</v>
      </c>
      <c r="I80" s="6">
        <f>SUM(I76:I78)</f>
        <v>12</v>
      </c>
      <c r="J80" s="6">
        <v>12</v>
      </c>
      <c r="K80" s="6">
        <f>SUM(K76:K78)</f>
        <v>0</v>
      </c>
      <c r="L80" s="6">
        <v>0</v>
      </c>
      <c r="M80" s="11">
        <f>SUM(M76:M78)</f>
        <v>348</v>
      </c>
      <c r="N80" s="12">
        <f>SUM(N76:N78)</f>
        <v>0</v>
      </c>
      <c r="O80" s="10">
        <f>SUM(O76:O78)</f>
        <v>0</v>
      </c>
      <c r="P80" s="9" t="s">
        <v>355</v>
      </c>
      <c r="Q80" s="11" t="s">
        <v>355</v>
      </c>
      <c r="R80" s="12" t="s">
        <v>355</v>
      </c>
      <c r="S80" s="10">
        <f>SUM(S76:S78)</f>
        <v>0</v>
      </c>
      <c r="T80" s="9">
        <f>SUM(T76:T78)</f>
        <v>0</v>
      </c>
      <c r="U80" s="11">
        <f>SUM(U76:U78)</f>
        <v>0</v>
      </c>
    </row>
    <row r="81" spans="1:24" s="45" customFormat="1" ht="15" customHeight="1" thickBot="1" x14ac:dyDescent="0.3">
      <c r="A81" s="899" t="s">
        <v>80</v>
      </c>
      <c r="B81" s="900"/>
      <c r="C81" s="900"/>
      <c r="D81" s="900"/>
      <c r="E81" s="900"/>
      <c r="F81" s="900"/>
      <c r="G81" s="900"/>
      <c r="H81" s="901"/>
      <c r="I81" s="901"/>
      <c r="J81" s="901"/>
      <c r="K81" s="901"/>
      <c r="L81" s="901"/>
      <c r="M81" s="901"/>
      <c r="N81" s="901"/>
      <c r="O81" s="901"/>
      <c r="P81" s="901"/>
      <c r="Q81" s="901"/>
      <c r="R81" s="901"/>
      <c r="S81" s="901"/>
      <c r="T81" s="901"/>
      <c r="U81" s="902"/>
    </row>
    <row r="82" spans="1:24" s="45" customFormat="1" ht="15" customHeight="1" thickBot="1" x14ac:dyDescent="0.3">
      <c r="A82" s="376" t="s">
        <v>243</v>
      </c>
      <c r="B82" s="338" t="s">
        <v>325</v>
      </c>
      <c r="C82" s="377"/>
      <c r="D82" s="378">
        <v>3</v>
      </c>
      <c r="E82" s="378"/>
      <c r="F82" s="379"/>
      <c r="G82" s="380">
        <v>4</v>
      </c>
      <c r="H82" s="381">
        <f t="shared" ref="H82:H84" si="30">G82*30</f>
        <v>120</v>
      </c>
      <c r="I82" s="382">
        <v>8</v>
      </c>
      <c r="J82" s="383" t="s">
        <v>355</v>
      </c>
      <c r="K82" s="384"/>
      <c r="L82" s="384" t="s">
        <v>359</v>
      </c>
      <c r="M82" s="537">
        <f>H82-I82</f>
        <v>112</v>
      </c>
      <c r="N82" s="385"/>
      <c r="O82" s="386"/>
      <c r="P82" s="516" t="s">
        <v>357</v>
      </c>
      <c r="Q82" s="517"/>
      <c r="R82" s="518"/>
      <c r="S82" s="519"/>
      <c r="T82" s="516"/>
      <c r="U82" s="520"/>
      <c r="X82" s="45">
        <v>28</v>
      </c>
    </row>
    <row r="83" spans="1:24" s="45" customFormat="1" ht="15" customHeight="1" thickBot="1" x14ac:dyDescent="0.3">
      <c r="A83" s="376" t="s">
        <v>81</v>
      </c>
      <c r="B83" s="338" t="s">
        <v>326</v>
      </c>
      <c r="C83" s="387"/>
      <c r="D83" s="388">
        <v>3</v>
      </c>
      <c r="E83" s="388"/>
      <c r="F83" s="389"/>
      <c r="G83" s="380">
        <v>4</v>
      </c>
      <c r="H83" s="381">
        <f t="shared" si="30"/>
        <v>120</v>
      </c>
      <c r="I83" s="467">
        <v>8</v>
      </c>
      <c r="J83" s="465" t="s">
        <v>355</v>
      </c>
      <c r="K83" s="466"/>
      <c r="L83" s="466" t="s">
        <v>359</v>
      </c>
      <c r="M83" s="537">
        <f>H83-I83</f>
        <v>112</v>
      </c>
      <c r="N83" s="390"/>
      <c r="O83" s="391"/>
      <c r="P83" s="521" t="s">
        <v>357</v>
      </c>
      <c r="Q83" s="520"/>
      <c r="R83" s="522"/>
      <c r="S83" s="523"/>
      <c r="T83" s="521"/>
      <c r="U83" s="520"/>
      <c r="X83" s="45">
        <v>16</v>
      </c>
    </row>
    <row r="84" spans="1:24" s="45" customFormat="1" ht="15" customHeight="1" thickBot="1" x14ac:dyDescent="0.3">
      <c r="A84" s="422" t="s">
        <v>82</v>
      </c>
      <c r="B84" s="338" t="s">
        <v>328</v>
      </c>
      <c r="C84" s="423"/>
      <c r="D84" s="424">
        <v>5</v>
      </c>
      <c r="E84" s="424"/>
      <c r="F84" s="425"/>
      <c r="G84" s="372">
        <v>4</v>
      </c>
      <c r="H84" s="426">
        <f t="shared" si="30"/>
        <v>120</v>
      </c>
      <c r="I84" s="427">
        <v>8</v>
      </c>
      <c r="J84" s="428" t="s">
        <v>355</v>
      </c>
      <c r="K84" s="429"/>
      <c r="L84" s="429" t="s">
        <v>355</v>
      </c>
      <c r="M84" s="537">
        <f t="shared" ref="M84:M87" si="31">H84-I84</f>
        <v>112</v>
      </c>
      <c r="N84" s="430"/>
      <c r="O84" s="431"/>
      <c r="P84" s="524"/>
      <c r="Q84" s="525"/>
      <c r="R84" s="526" t="s">
        <v>356</v>
      </c>
      <c r="S84" s="527"/>
      <c r="T84" s="524"/>
      <c r="U84" s="525"/>
    </row>
    <row r="85" spans="1:24" s="45" customFormat="1" ht="15" customHeight="1" thickBot="1" x14ac:dyDescent="0.3">
      <c r="A85" s="422" t="s">
        <v>83</v>
      </c>
      <c r="B85" s="338" t="s">
        <v>329</v>
      </c>
      <c r="C85" s="423"/>
      <c r="D85" s="424">
        <v>5</v>
      </c>
      <c r="E85" s="424"/>
      <c r="F85" s="425"/>
      <c r="G85" s="372">
        <v>4</v>
      </c>
      <c r="H85" s="426">
        <f>G85*30</f>
        <v>120</v>
      </c>
      <c r="I85" s="427">
        <v>8</v>
      </c>
      <c r="J85" s="428" t="s">
        <v>355</v>
      </c>
      <c r="K85" s="429"/>
      <c r="L85" s="429" t="s">
        <v>355</v>
      </c>
      <c r="M85" s="537">
        <f t="shared" si="31"/>
        <v>112</v>
      </c>
      <c r="N85" s="430"/>
      <c r="O85" s="431"/>
      <c r="P85" s="524"/>
      <c r="Q85" s="525"/>
      <c r="R85" s="526" t="s">
        <v>356</v>
      </c>
      <c r="S85" s="527"/>
      <c r="T85" s="524"/>
      <c r="U85" s="525"/>
    </row>
    <row r="86" spans="1:24" s="45" customFormat="1" ht="15" customHeight="1" thickBot="1" x14ac:dyDescent="0.3">
      <c r="A86" s="422" t="s">
        <v>84</v>
      </c>
      <c r="B86" s="338" t="s">
        <v>330</v>
      </c>
      <c r="C86" s="423"/>
      <c r="D86" s="424">
        <v>6</v>
      </c>
      <c r="E86" s="424"/>
      <c r="F86" s="425"/>
      <c r="G86" s="372">
        <v>4</v>
      </c>
      <c r="H86" s="426">
        <f t="shared" ref="H86:H93" si="32">G86*30</f>
        <v>120</v>
      </c>
      <c r="I86" s="427">
        <v>8</v>
      </c>
      <c r="J86" s="428" t="s">
        <v>355</v>
      </c>
      <c r="K86" s="429"/>
      <c r="L86" s="429" t="s">
        <v>355</v>
      </c>
      <c r="M86" s="537">
        <f t="shared" si="31"/>
        <v>112</v>
      </c>
      <c r="N86" s="430"/>
      <c r="O86" s="431"/>
      <c r="P86" s="524"/>
      <c r="Q86" s="525"/>
      <c r="R86" s="526"/>
      <c r="S86" s="526" t="s">
        <v>356</v>
      </c>
      <c r="T86" s="524"/>
      <c r="U86" s="525"/>
    </row>
    <row r="87" spans="1:24" s="45" customFormat="1" ht="15" customHeight="1" thickBot="1" x14ac:dyDescent="0.3">
      <c r="A87" s="422" t="s">
        <v>85</v>
      </c>
      <c r="B87" s="338" t="s">
        <v>331</v>
      </c>
      <c r="C87" s="423">
        <v>6</v>
      </c>
      <c r="D87" s="424"/>
      <c r="E87" s="424"/>
      <c r="F87" s="425"/>
      <c r="G87" s="372">
        <v>4</v>
      </c>
      <c r="H87" s="426">
        <f t="shared" si="32"/>
        <v>120</v>
      </c>
      <c r="I87" s="427">
        <v>8</v>
      </c>
      <c r="J87" s="428" t="s">
        <v>355</v>
      </c>
      <c r="K87" s="429"/>
      <c r="L87" s="429" t="s">
        <v>355</v>
      </c>
      <c r="M87" s="537">
        <f t="shared" si="31"/>
        <v>112</v>
      </c>
      <c r="N87" s="430"/>
      <c r="O87" s="431"/>
      <c r="P87" s="524"/>
      <c r="Q87" s="525"/>
      <c r="R87" s="526"/>
      <c r="S87" s="526" t="s">
        <v>356</v>
      </c>
      <c r="T87" s="524"/>
      <c r="U87" s="525"/>
    </row>
    <row r="88" spans="1:24" s="45" customFormat="1" ht="15" customHeight="1" thickBot="1" x14ac:dyDescent="0.3">
      <c r="A88" s="422" t="s">
        <v>86</v>
      </c>
      <c r="B88" s="338" t="s">
        <v>333</v>
      </c>
      <c r="C88" s="423"/>
      <c r="D88" s="424">
        <v>7</v>
      </c>
      <c r="E88" s="424"/>
      <c r="F88" s="425"/>
      <c r="G88" s="372">
        <v>4</v>
      </c>
      <c r="H88" s="426">
        <f t="shared" si="32"/>
        <v>120</v>
      </c>
      <c r="I88" s="427">
        <v>8</v>
      </c>
      <c r="J88" s="428" t="s">
        <v>355</v>
      </c>
      <c r="K88" s="429"/>
      <c r="L88" s="429" t="s">
        <v>355</v>
      </c>
      <c r="M88" s="537">
        <f t="shared" ref="M88:M91" si="33">H88-I88</f>
        <v>112</v>
      </c>
      <c r="N88" s="430"/>
      <c r="O88" s="431"/>
      <c r="P88" s="524"/>
      <c r="Q88" s="525"/>
      <c r="R88" s="526"/>
      <c r="S88" s="527"/>
      <c r="T88" s="526" t="s">
        <v>356</v>
      </c>
      <c r="U88" s="525"/>
    </row>
    <row r="89" spans="1:24" s="45" customFormat="1" ht="15" customHeight="1" thickBot="1" x14ac:dyDescent="0.3">
      <c r="A89" s="422" t="s">
        <v>88</v>
      </c>
      <c r="B89" s="338" t="s">
        <v>334</v>
      </c>
      <c r="C89" s="423"/>
      <c r="D89" s="424">
        <v>7</v>
      </c>
      <c r="E89" s="424"/>
      <c r="F89" s="425"/>
      <c r="G89" s="372">
        <v>4</v>
      </c>
      <c r="H89" s="426">
        <f t="shared" si="32"/>
        <v>120</v>
      </c>
      <c r="I89" s="427">
        <v>8</v>
      </c>
      <c r="J89" s="428" t="s">
        <v>355</v>
      </c>
      <c r="K89" s="429"/>
      <c r="L89" s="429" t="s">
        <v>355</v>
      </c>
      <c r="M89" s="537">
        <f t="shared" si="33"/>
        <v>112</v>
      </c>
      <c r="N89" s="430"/>
      <c r="O89" s="431"/>
      <c r="P89" s="524"/>
      <c r="Q89" s="525"/>
      <c r="R89" s="526"/>
      <c r="S89" s="527"/>
      <c r="T89" s="526" t="s">
        <v>356</v>
      </c>
      <c r="U89" s="525"/>
    </row>
    <row r="90" spans="1:24" s="45" customFormat="1" ht="15" customHeight="1" thickBot="1" x14ac:dyDescent="0.3">
      <c r="A90" s="422" t="s">
        <v>162</v>
      </c>
      <c r="B90" s="338" t="s">
        <v>335</v>
      </c>
      <c r="C90" s="423">
        <v>7</v>
      </c>
      <c r="D90" s="424"/>
      <c r="E90" s="424"/>
      <c r="F90" s="425"/>
      <c r="G90" s="372">
        <v>4</v>
      </c>
      <c r="H90" s="426">
        <f t="shared" si="32"/>
        <v>120</v>
      </c>
      <c r="I90" s="427">
        <v>8</v>
      </c>
      <c r="J90" s="428" t="s">
        <v>355</v>
      </c>
      <c r="K90" s="429"/>
      <c r="L90" s="429" t="s">
        <v>355</v>
      </c>
      <c r="M90" s="537">
        <f t="shared" si="33"/>
        <v>112</v>
      </c>
      <c r="N90" s="430"/>
      <c r="O90" s="431"/>
      <c r="P90" s="524"/>
      <c r="Q90" s="525"/>
      <c r="R90" s="526"/>
      <c r="S90" s="527"/>
      <c r="T90" s="526" t="s">
        <v>356</v>
      </c>
      <c r="U90" s="525"/>
    </row>
    <row r="91" spans="1:24" s="45" customFormat="1" ht="15" customHeight="1" thickBot="1" x14ac:dyDescent="0.3">
      <c r="A91" s="422" t="s">
        <v>163</v>
      </c>
      <c r="B91" s="338" t="s">
        <v>336</v>
      </c>
      <c r="C91" s="423"/>
      <c r="D91" s="424">
        <v>7</v>
      </c>
      <c r="E91" s="424"/>
      <c r="F91" s="425"/>
      <c r="G91" s="372">
        <v>4</v>
      </c>
      <c r="H91" s="426">
        <f t="shared" si="32"/>
        <v>120</v>
      </c>
      <c r="I91" s="427">
        <v>8</v>
      </c>
      <c r="J91" s="428" t="s">
        <v>355</v>
      </c>
      <c r="K91" s="429"/>
      <c r="L91" s="429" t="s">
        <v>355</v>
      </c>
      <c r="M91" s="537">
        <f t="shared" si="33"/>
        <v>112</v>
      </c>
      <c r="N91" s="430"/>
      <c r="O91" s="431"/>
      <c r="P91" s="524"/>
      <c r="Q91" s="525"/>
      <c r="R91" s="526"/>
      <c r="S91" s="527"/>
      <c r="T91" s="526" t="s">
        <v>356</v>
      </c>
      <c r="U91" s="525"/>
    </row>
    <row r="92" spans="1:24" s="45" customFormat="1" ht="15" customHeight="1" thickBot="1" x14ac:dyDescent="0.3">
      <c r="A92" s="422" t="s">
        <v>277</v>
      </c>
      <c r="B92" s="338" t="s">
        <v>338</v>
      </c>
      <c r="C92" s="423"/>
      <c r="D92" s="424">
        <v>8</v>
      </c>
      <c r="E92" s="424"/>
      <c r="F92" s="425"/>
      <c r="G92" s="372">
        <v>4</v>
      </c>
      <c r="H92" s="426">
        <f t="shared" si="32"/>
        <v>120</v>
      </c>
      <c r="I92" s="427">
        <v>8</v>
      </c>
      <c r="J92" s="428" t="s">
        <v>355</v>
      </c>
      <c r="K92" s="429"/>
      <c r="L92" s="429" t="s">
        <v>355</v>
      </c>
      <c r="M92" s="537">
        <f t="shared" ref="M92:M93" si="34">H92-I92</f>
        <v>112</v>
      </c>
      <c r="N92" s="430"/>
      <c r="O92" s="431"/>
      <c r="P92" s="524"/>
      <c r="Q92" s="525"/>
      <c r="R92" s="526"/>
      <c r="S92" s="527"/>
      <c r="T92" s="524"/>
      <c r="U92" s="526" t="s">
        <v>356</v>
      </c>
    </row>
    <row r="93" spans="1:24" ht="15" customHeight="1" thickBot="1" x14ac:dyDescent="0.3">
      <c r="A93" s="422" t="s">
        <v>278</v>
      </c>
      <c r="B93" s="338" t="s">
        <v>339</v>
      </c>
      <c r="C93" s="423"/>
      <c r="D93" s="424">
        <v>8</v>
      </c>
      <c r="E93" s="424"/>
      <c r="F93" s="425"/>
      <c r="G93" s="372">
        <v>4</v>
      </c>
      <c r="H93" s="426">
        <f t="shared" si="32"/>
        <v>120</v>
      </c>
      <c r="I93" s="427">
        <v>8</v>
      </c>
      <c r="J93" s="428" t="s">
        <v>355</v>
      </c>
      <c r="K93" s="429"/>
      <c r="L93" s="429" t="s">
        <v>355</v>
      </c>
      <c r="M93" s="537">
        <f t="shared" si="34"/>
        <v>112</v>
      </c>
      <c r="N93" s="430"/>
      <c r="O93" s="431"/>
      <c r="P93" s="524"/>
      <c r="Q93" s="525"/>
      <c r="R93" s="526"/>
      <c r="S93" s="527"/>
      <c r="T93" s="524"/>
      <c r="U93" s="526" t="s">
        <v>356</v>
      </c>
    </row>
    <row r="94" spans="1:24" ht="15" customHeight="1" thickBot="1" x14ac:dyDescent="0.3">
      <c r="A94" s="894" t="s">
        <v>89</v>
      </c>
      <c r="B94" s="895"/>
      <c r="C94" s="895"/>
      <c r="D94" s="895"/>
      <c r="E94" s="895"/>
      <c r="F94" s="903"/>
      <c r="G94" s="5">
        <f t="shared" ref="G94:Q94" si="35">SUM(G82:G93)</f>
        <v>48</v>
      </c>
      <c r="H94" s="9">
        <f t="shared" si="35"/>
        <v>1440</v>
      </c>
      <c r="I94" s="9">
        <f t="shared" si="35"/>
        <v>96</v>
      </c>
      <c r="J94" s="9">
        <f t="shared" si="35"/>
        <v>0</v>
      </c>
      <c r="K94" s="9">
        <f t="shared" si="35"/>
        <v>0</v>
      </c>
      <c r="L94" s="9">
        <f t="shared" si="35"/>
        <v>0</v>
      </c>
      <c r="M94" s="165">
        <f t="shared" si="35"/>
        <v>1344</v>
      </c>
      <c r="N94" s="25">
        <f t="shared" si="35"/>
        <v>0</v>
      </c>
      <c r="O94" s="26">
        <f t="shared" si="35"/>
        <v>0</v>
      </c>
      <c r="P94" s="27" t="s">
        <v>368</v>
      </c>
      <c r="Q94" s="28">
        <f t="shared" si="35"/>
        <v>0</v>
      </c>
      <c r="R94" s="25" t="s">
        <v>373</v>
      </c>
      <c r="S94" s="26" t="s">
        <v>373</v>
      </c>
      <c r="T94" s="27" t="s">
        <v>370</v>
      </c>
      <c r="U94" s="28" t="s">
        <v>373</v>
      </c>
    </row>
    <row r="95" spans="1:24" ht="15" customHeight="1" thickBot="1" x14ac:dyDescent="0.3">
      <c r="A95" s="930" t="s">
        <v>90</v>
      </c>
      <c r="B95" s="931"/>
      <c r="C95" s="931"/>
      <c r="D95" s="931"/>
      <c r="E95" s="931"/>
      <c r="F95" s="932"/>
      <c r="G95" s="29">
        <f t="shared" ref="G95:O95" si="36">SUM(G80,G94)</f>
        <v>60</v>
      </c>
      <c r="H95" s="30">
        <f t="shared" si="36"/>
        <v>1800</v>
      </c>
      <c r="I95" s="31">
        <f t="shared" si="36"/>
        <v>108</v>
      </c>
      <c r="J95" s="31">
        <f t="shared" si="36"/>
        <v>12</v>
      </c>
      <c r="K95" s="31">
        <f t="shared" si="36"/>
        <v>0</v>
      </c>
      <c r="L95" s="31">
        <f t="shared" si="36"/>
        <v>0</v>
      </c>
      <c r="M95" s="32">
        <f t="shared" si="36"/>
        <v>1692</v>
      </c>
      <c r="N95" s="528">
        <f t="shared" si="36"/>
        <v>0</v>
      </c>
      <c r="O95" s="529">
        <f t="shared" si="36"/>
        <v>0</v>
      </c>
      <c r="P95" s="528" t="s">
        <v>371</v>
      </c>
      <c r="Q95" s="530" t="s">
        <v>355</v>
      </c>
      <c r="R95" s="531" t="s">
        <v>374</v>
      </c>
      <c r="S95" s="529" t="s">
        <v>373</v>
      </c>
      <c r="T95" s="528" t="s">
        <v>370</v>
      </c>
      <c r="U95" s="530" t="s">
        <v>373</v>
      </c>
    </row>
    <row r="96" spans="1:24" ht="15" customHeight="1" thickBot="1" x14ac:dyDescent="0.3">
      <c r="A96" s="933" t="s">
        <v>91</v>
      </c>
      <c r="B96" s="933"/>
      <c r="C96" s="933"/>
      <c r="D96" s="933"/>
      <c r="E96" s="933"/>
      <c r="F96" s="933"/>
      <c r="G96" s="29">
        <f t="shared" ref="G96:M96" si="37">SUM(G73,G95)</f>
        <v>240</v>
      </c>
      <c r="H96" s="33">
        <f t="shared" si="37"/>
        <v>7050</v>
      </c>
      <c r="I96" s="34">
        <f t="shared" si="37"/>
        <v>292</v>
      </c>
      <c r="J96" s="34">
        <f t="shared" si="37"/>
        <v>184</v>
      </c>
      <c r="K96" s="34">
        <f t="shared" si="37"/>
        <v>8</v>
      </c>
      <c r="L96" s="34">
        <f t="shared" si="37"/>
        <v>132</v>
      </c>
      <c r="M96" s="35">
        <f t="shared" si="37"/>
        <v>3174</v>
      </c>
      <c r="N96" s="532" t="s">
        <v>364</v>
      </c>
      <c r="O96" s="533" t="s">
        <v>366</v>
      </c>
      <c r="P96" s="532" t="s">
        <v>378</v>
      </c>
      <c r="Q96" s="534" t="s">
        <v>376</v>
      </c>
      <c r="R96" s="535" t="s">
        <v>375</v>
      </c>
      <c r="S96" s="533" t="s">
        <v>377</v>
      </c>
      <c r="T96" s="532" t="s">
        <v>380</v>
      </c>
      <c r="U96" s="536" t="s">
        <v>375</v>
      </c>
    </row>
    <row r="97" spans="1:21" ht="15" customHeight="1" thickBot="1" x14ac:dyDescent="0.3">
      <c r="A97" s="925" t="s">
        <v>92</v>
      </c>
      <c r="B97" s="925"/>
      <c r="C97" s="925"/>
      <c r="D97" s="925"/>
      <c r="E97" s="925"/>
      <c r="F97" s="925"/>
      <c r="G97" s="925"/>
      <c r="H97" s="925"/>
      <c r="I97" s="925"/>
      <c r="J97" s="925"/>
      <c r="K97" s="925"/>
      <c r="L97" s="925"/>
      <c r="M97" s="925"/>
      <c r="N97" s="169" t="str">
        <f>N96</f>
        <v>44/20</v>
      </c>
      <c r="O97" s="169" t="str">
        <f t="shared" ref="O97:T97" si="38">O96</f>
        <v>48/4</v>
      </c>
      <c r="P97" s="169" t="str">
        <f t="shared" si="38"/>
        <v>52/8</v>
      </c>
      <c r="Q97" s="169" t="str">
        <f t="shared" si="38"/>
        <v>36/0</v>
      </c>
      <c r="R97" s="441" t="str">
        <f t="shared" si="38"/>
        <v>44/0</v>
      </c>
      <c r="S97" s="169" t="str">
        <f t="shared" si="38"/>
        <v>52/0</v>
      </c>
      <c r="T97" s="169" t="str">
        <f t="shared" si="38"/>
        <v>52/4</v>
      </c>
      <c r="U97" s="169" t="s">
        <v>375</v>
      </c>
    </row>
    <row r="98" spans="1:21" ht="15" customHeight="1" thickBot="1" x14ac:dyDescent="0.3">
      <c r="A98" s="926" t="s">
        <v>93</v>
      </c>
      <c r="B98" s="926"/>
      <c r="C98" s="926"/>
      <c r="D98" s="926"/>
      <c r="E98" s="926"/>
      <c r="F98" s="926"/>
      <c r="G98" s="926"/>
      <c r="H98" s="926"/>
      <c r="I98" s="926"/>
      <c r="J98" s="926"/>
      <c r="K98" s="926"/>
      <c r="L98" s="926"/>
      <c r="M98" s="926"/>
      <c r="N98" s="169">
        <v>3</v>
      </c>
      <c r="O98" s="171">
        <v>4</v>
      </c>
      <c r="P98" s="183">
        <v>2</v>
      </c>
      <c r="Q98" s="173">
        <v>4</v>
      </c>
      <c r="R98" s="173">
        <v>2</v>
      </c>
      <c r="S98" s="173">
        <v>3</v>
      </c>
      <c r="T98" s="183">
        <v>3</v>
      </c>
      <c r="U98" s="173">
        <v>2</v>
      </c>
    </row>
    <row r="99" spans="1:21" ht="15" customHeight="1" thickBot="1" x14ac:dyDescent="0.3">
      <c r="A99" s="926" t="s">
        <v>94</v>
      </c>
      <c r="B99" s="926"/>
      <c r="C99" s="926"/>
      <c r="D99" s="926"/>
      <c r="E99" s="926"/>
      <c r="F99" s="926"/>
      <c r="G99" s="926"/>
      <c r="H99" s="926"/>
      <c r="I99" s="926"/>
      <c r="J99" s="926"/>
      <c r="K99" s="926"/>
      <c r="L99" s="926"/>
      <c r="M99" s="926"/>
      <c r="N99" s="170">
        <v>4</v>
      </c>
      <c r="O99" s="172">
        <v>4</v>
      </c>
      <c r="P99" s="183">
        <v>5</v>
      </c>
      <c r="Q99" s="173">
        <v>3</v>
      </c>
      <c r="R99" s="186">
        <v>5</v>
      </c>
      <c r="S99" s="186">
        <v>4</v>
      </c>
      <c r="T99" s="183">
        <v>4</v>
      </c>
      <c r="U99" s="173">
        <v>6</v>
      </c>
    </row>
    <row r="100" spans="1:21" ht="15" customHeight="1" thickBot="1" x14ac:dyDescent="0.3">
      <c r="A100" s="926" t="s">
        <v>95</v>
      </c>
      <c r="B100" s="926"/>
      <c r="C100" s="926"/>
      <c r="D100" s="926"/>
      <c r="E100" s="926"/>
      <c r="F100" s="926"/>
      <c r="G100" s="926"/>
      <c r="H100" s="926"/>
      <c r="I100" s="926"/>
      <c r="J100" s="926"/>
      <c r="K100" s="926"/>
      <c r="L100" s="926"/>
      <c r="M100" s="926"/>
      <c r="N100" s="37"/>
      <c r="O100" s="38"/>
      <c r="P100" s="39"/>
      <c r="Q100" s="39"/>
      <c r="R100" s="39"/>
      <c r="S100" s="39"/>
      <c r="T100" s="39"/>
      <c r="U100" s="39"/>
    </row>
    <row r="101" spans="1:21" ht="15" customHeight="1" thickBot="1" x14ac:dyDescent="0.3">
      <c r="A101" s="919" t="s">
        <v>96</v>
      </c>
      <c r="B101" s="919"/>
      <c r="C101" s="919"/>
      <c r="D101" s="919"/>
      <c r="E101" s="919"/>
      <c r="F101" s="919"/>
      <c r="G101" s="919"/>
      <c r="H101" s="919"/>
      <c r="I101" s="919"/>
      <c r="J101" s="919"/>
      <c r="K101" s="919"/>
      <c r="L101" s="919"/>
      <c r="M101" s="919"/>
      <c r="N101" s="46"/>
      <c r="O101" s="47"/>
      <c r="P101" s="40"/>
      <c r="Q101" s="40">
        <v>1</v>
      </c>
      <c r="R101" s="40"/>
      <c r="S101" s="40">
        <v>1</v>
      </c>
      <c r="T101" s="40"/>
      <c r="U101" s="40"/>
    </row>
    <row r="102" spans="1:21" ht="15" customHeight="1" thickBot="1" x14ac:dyDescent="0.3">
      <c r="A102" s="920" t="s">
        <v>97</v>
      </c>
      <c r="B102" s="921"/>
      <c r="C102" s="921"/>
      <c r="D102" s="921"/>
      <c r="E102" s="921"/>
      <c r="F102" s="921"/>
      <c r="G102" s="921"/>
      <c r="H102" s="921"/>
      <c r="I102" s="921"/>
      <c r="J102" s="921"/>
      <c r="K102" s="921"/>
      <c r="L102" s="921"/>
      <c r="M102" s="922"/>
      <c r="N102" s="929" t="s">
        <v>98</v>
      </c>
      <c r="O102" s="927"/>
      <c r="P102" s="923">
        <f>G73/G96*100</f>
        <v>75</v>
      </c>
      <c r="Q102" s="924"/>
      <c r="R102" s="923" t="s">
        <v>99</v>
      </c>
      <c r="S102" s="924"/>
      <c r="T102" s="927">
        <f>G95/G96*100</f>
        <v>25</v>
      </c>
      <c r="U102" s="913"/>
    </row>
    <row r="103" spans="1:21" ht="15" customHeight="1" thickBot="1" x14ac:dyDescent="0.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928">
        <f>SUM(G11+G13+G14+G16+G17+G18+G25+G26+G27+G29+G33+G34+G35+G36+G37+G38)</f>
        <v>60</v>
      </c>
      <c r="O103" s="917"/>
      <c r="P103" s="928">
        <f>SUM(G19+G21+G30+G39+G41+G42+G44+G45+G46+G47+G48+G66+G76+G77+G82+G83)</f>
        <v>60</v>
      </c>
      <c r="Q103" s="917"/>
      <c r="R103" s="928">
        <f>SUM(G31+G49+G51+G52+G53+G54+G55+G56+G57+G67+G78+G84+G85+G86+G87)</f>
        <v>60</v>
      </c>
      <c r="S103" s="918"/>
      <c r="T103" s="917">
        <f>SUM(G15+G20+G58+G59+G60+G61+G62+G63+G68+G71+G88+G89+G90+G92+G93+G91)</f>
        <v>60</v>
      </c>
      <c r="U103" s="918"/>
    </row>
    <row r="104" spans="1:21" ht="15" customHeight="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124"/>
      <c r="O104" s="124"/>
      <c r="P104" s="124"/>
      <c r="Q104" s="124"/>
      <c r="R104" s="124"/>
      <c r="S104" s="124"/>
      <c r="T104" s="124"/>
      <c r="U104" s="124"/>
    </row>
    <row r="105" spans="1:21" s="125" customFormat="1" ht="15" customHeight="1" x14ac:dyDescent="0.25">
      <c r="A105" s="123"/>
      <c r="B105" s="126"/>
      <c r="C105" s="127"/>
      <c r="D105" s="127"/>
      <c r="E105" s="128"/>
      <c r="F105" s="129"/>
      <c r="G105" s="130"/>
      <c r="H105" s="131"/>
      <c r="I105" s="132"/>
      <c r="J105" s="131"/>
      <c r="K105" s="133"/>
      <c r="L105" s="133"/>
      <c r="M105" s="132"/>
      <c r="N105" s="134"/>
      <c r="O105" s="134"/>
      <c r="P105" s="134"/>
      <c r="Q105" s="134"/>
      <c r="R105" s="134"/>
      <c r="S105" s="134"/>
      <c r="T105" s="134"/>
      <c r="U105" s="134"/>
    </row>
    <row r="106" spans="1:21" s="125" customFormat="1" ht="15" customHeight="1" x14ac:dyDescent="0.25">
      <c r="A106" s="42"/>
      <c r="B106" s="43" t="s">
        <v>382</v>
      </c>
      <c r="C106" s="43"/>
      <c r="D106" s="934"/>
      <c r="E106" s="934"/>
      <c r="F106" s="934"/>
      <c r="G106" s="934"/>
      <c r="H106" s="43"/>
      <c r="I106" s="935" t="s">
        <v>383</v>
      </c>
      <c r="J106" s="935"/>
      <c r="K106" s="935"/>
      <c r="L106" s="42"/>
      <c r="M106" s="42"/>
      <c r="N106" s="42"/>
      <c r="O106" s="42"/>
      <c r="P106" s="42"/>
      <c r="Q106" s="42"/>
      <c r="R106" s="42"/>
      <c r="S106" s="42"/>
      <c r="T106" s="42"/>
      <c r="U106" s="44"/>
    </row>
    <row r="107" spans="1:21" s="125" customFormat="1" ht="1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4"/>
    </row>
    <row r="108" spans="1:21" s="125" customFormat="1" ht="15" customHeight="1" x14ac:dyDescent="0.25">
      <c r="A108" s="42"/>
      <c r="B108" s="43" t="s">
        <v>100</v>
      </c>
      <c r="C108" s="43"/>
      <c r="D108" s="934"/>
      <c r="E108" s="934"/>
      <c r="F108" s="934"/>
      <c r="G108" s="934"/>
      <c r="H108" s="43"/>
      <c r="I108" s="935" t="s">
        <v>251</v>
      </c>
      <c r="J108" s="935"/>
      <c r="K108" s="935"/>
      <c r="L108" s="42"/>
      <c r="M108" s="42"/>
      <c r="N108" s="42"/>
      <c r="O108" s="42"/>
      <c r="P108" s="42"/>
      <c r="Q108" s="42"/>
      <c r="R108" s="42"/>
      <c r="S108" s="42"/>
      <c r="T108" s="42"/>
      <c r="U108" s="44"/>
    </row>
    <row r="109" spans="1:21" s="125" customFormat="1" ht="1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4"/>
    </row>
    <row r="110" spans="1:21" s="125" customFormat="1" ht="15" customHeight="1" x14ac:dyDescent="0.25">
      <c r="A110" s="42"/>
      <c r="B110" s="43" t="s">
        <v>171</v>
      </c>
      <c r="C110" s="43"/>
      <c r="D110" s="934"/>
      <c r="E110" s="934"/>
      <c r="F110" s="934"/>
      <c r="G110" s="934"/>
      <c r="H110" s="43"/>
      <c r="I110" s="935" t="s">
        <v>251</v>
      </c>
      <c r="J110" s="935"/>
      <c r="K110" s="935"/>
      <c r="L110" s="42"/>
      <c r="M110" s="42"/>
      <c r="N110" s="42"/>
      <c r="O110" s="42"/>
      <c r="P110" s="42"/>
      <c r="Q110" s="42"/>
      <c r="R110" s="42"/>
      <c r="S110" s="42"/>
      <c r="T110" s="42"/>
      <c r="U110" s="44"/>
    </row>
    <row r="111" spans="1:21" s="125" customFormat="1" ht="15" customHeight="1" x14ac:dyDescent="0.25"/>
  </sheetData>
  <mergeCells count="63">
    <mergeCell ref="A94:F94"/>
    <mergeCell ref="A95:F95"/>
    <mergeCell ref="A96:F96"/>
    <mergeCell ref="D110:G110"/>
    <mergeCell ref="I110:K110"/>
    <mergeCell ref="D106:G106"/>
    <mergeCell ref="I106:K106"/>
    <mergeCell ref="D108:G108"/>
    <mergeCell ref="I108:K108"/>
    <mergeCell ref="T103:U103"/>
    <mergeCell ref="A101:M101"/>
    <mergeCell ref="A102:M102"/>
    <mergeCell ref="R102:S102"/>
    <mergeCell ref="A97:M97"/>
    <mergeCell ref="A98:M98"/>
    <mergeCell ref="A99:M99"/>
    <mergeCell ref="A100:M100"/>
    <mergeCell ref="T102:U102"/>
    <mergeCell ref="R103:S103"/>
    <mergeCell ref="N102:O102"/>
    <mergeCell ref="P102:Q102"/>
    <mergeCell ref="N103:O103"/>
    <mergeCell ref="P103:Q103"/>
    <mergeCell ref="A81:U81"/>
    <mergeCell ref="A80:F80"/>
    <mergeCell ref="A70:U70"/>
    <mergeCell ref="A72:F72"/>
    <mergeCell ref="A73:F73"/>
    <mergeCell ref="A74:U74"/>
    <mergeCell ref="A75:U75"/>
    <mergeCell ref="A79:B79"/>
    <mergeCell ref="A69:F69"/>
    <mergeCell ref="N4:O4"/>
    <mergeCell ref="P4:Q4"/>
    <mergeCell ref="R4:S4"/>
    <mergeCell ref="A10:U10"/>
    <mergeCell ref="A65:U65"/>
    <mergeCell ref="T4:U4"/>
    <mergeCell ref="N6:U6"/>
    <mergeCell ref="A9:U9"/>
    <mergeCell ref="H3:H7"/>
    <mergeCell ref="A23:U23"/>
    <mergeCell ref="J4:J7"/>
    <mergeCell ref="A22:F22"/>
    <mergeCell ref="A24:U24"/>
    <mergeCell ref="A64:F64"/>
    <mergeCell ref="I3:L3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K4:K7"/>
    <mergeCell ref="L4:L7"/>
    <mergeCell ref="M3:M7"/>
    <mergeCell ref="E4:E7"/>
    <mergeCell ref="F4:F7"/>
    <mergeCell ref="I4:I7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76 A25 A11:A12 A16:A18 A20:H20 A21 A26:H26 A27 A28:H28 A32:H32 A36:H39 A41:H42 A40:F40 H40 N40:U40 B46:H46 A43 B45:C45 E45:F45 H45 M45:O45 R45:V45 N43:V43 A47:A48 A66 V66:XFD66 A77:H77 A78:H78 A82:H82 A83 A49:H49 A50 A54:H54 A55:H55 A56:H56 A57:H57 A67 A68 A84:H84 A85:H85 A86:H86 A87:H87 A58:H58 A59:H59 A60:H60 A61:H61 A62:H62 A63:H63 A88:H88 A89:H89 A90:H90 A91:H91 A92 A93:H93 A19:H19 K19 N19:P19 R19:U19 K20 N20:S20 U20 K26 O26:U26 A29:H31 M31:Q31 A35:H35 A33:H34 M34:N34 M39:O39 M35:N35 M42:P42 M46:P46 M49:Q49 M29 O29:U29 M30:O30 Q30:U30 S31:U31 M33 O33:V33 P34:V34 P35:V35 M36:N36 P36:U36 M37:N37 P37:U37 M38:N38 P38:U38 Q39:U39 M41:O41 Q41:U41 R42:U42 S49:XFD49 S54:XFD54 T55:XFD55 T56:XFD56 T57:XFD57 U58:XFD58 U59:XFD59 V60:XFD60 V61:XFD61 V62:XFD62 V63:XFD63 K61 N61:T61 R46:V46 Z32:XFD32 Z33:XFD33 Z35:XFD35 K32 N32:V32 K28 N28:U28 Q82:U82 R77:U77 T67:U67 S78:U78 S84:U84 S85:U85 K54 N54:Q54 T86:U86 T87:U87 K82 N82:O82 K84 N84:Q84 N85:Q85 N86:R86 N87:R87 N58:S58 N59:S59 N55:R55 N56:R56 N57:R57 N60:T60 U88 U89 U90 U91 N88:S88 N89:S89 N90:S90 N91:S91 K63 N63:T63 N62:T62 N67:R67 N68:T68 N77:P77 N78:Q78 N93:T93 C67:H67 C68:H68 Z45:XFD45 Z43:XFD43 Z34:XFD34 Z46:XFD46 C43:F43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zoomScale="110" zoomScaleNormal="110" zoomScaleSheetLayoutView="100" workbookViewId="0"/>
  </sheetViews>
  <sheetFormatPr defaultColWidth="9.140625" defaultRowHeight="15" x14ac:dyDescent="0.25"/>
  <cols>
    <col min="1" max="1" width="5.7109375" style="147" customWidth="1"/>
    <col min="2" max="2" width="5.28515625" style="147" customWidth="1"/>
    <col min="3" max="3" width="3.7109375" style="147" customWidth="1"/>
    <col min="4" max="4" width="66.5703125" style="148" customWidth="1"/>
    <col min="5" max="5" width="5.7109375" style="146" customWidth="1"/>
    <col min="6" max="6" width="6.28515625" style="146" customWidth="1"/>
    <col min="7" max="11" width="5.7109375" style="146" customWidth="1"/>
    <col min="12" max="13" width="4.28515625" style="146" customWidth="1"/>
    <col min="14" max="15" width="6.28515625" style="146" customWidth="1"/>
    <col min="16" max="16" width="7.7109375" style="45" customWidth="1"/>
    <col min="17" max="256" width="9.140625" style="45"/>
    <col min="257" max="257" width="5.7109375" style="45" customWidth="1"/>
    <col min="258" max="258" width="5.28515625" style="45" customWidth="1"/>
    <col min="259" max="259" width="3.7109375" style="45" customWidth="1"/>
    <col min="260" max="260" width="52.5703125" style="45" customWidth="1"/>
    <col min="261" max="261" width="6.28515625" style="45" customWidth="1"/>
    <col min="262" max="262" width="7" style="45" customWidth="1"/>
    <col min="263" max="267" width="6.28515625" style="45" customWidth="1"/>
    <col min="268" max="269" width="4.7109375" style="45" customWidth="1"/>
    <col min="270" max="271" width="6.28515625" style="45" customWidth="1"/>
    <col min="272" max="272" width="7.7109375" style="45" customWidth="1"/>
    <col min="273" max="512" width="9.140625" style="45"/>
    <col min="513" max="513" width="5.7109375" style="45" customWidth="1"/>
    <col min="514" max="514" width="5.28515625" style="45" customWidth="1"/>
    <col min="515" max="515" width="3.7109375" style="45" customWidth="1"/>
    <col min="516" max="516" width="52.5703125" style="45" customWidth="1"/>
    <col min="517" max="517" width="6.28515625" style="45" customWidth="1"/>
    <col min="518" max="518" width="7" style="45" customWidth="1"/>
    <col min="519" max="523" width="6.28515625" style="45" customWidth="1"/>
    <col min="524" max="525" width="4.7109375" style="45" customWidth="1"/>
    <col min="526" max="527" width="6.28515625" style="45" customWidth="1"/>
    <col min="528" max="528" width="7.7109375" style="45" customWidth="1"/>
    <col min="529" max="768" width="9.140625" style="45"/>
    <col min="769" max="769" width="5.7109375" style="45" customWidth="1"/>
    <col min="770" max="770" width="5.28515625" style="45" customWidth="1"/>
    <col min="771" max="771" width="3.7109375" style="45" customWidth="1"/>
    <col min="772" max="772" width="52.5703125" style="45" customWidth="1"/>
    <col min="773" max="773" width="6.28515625" style="45" customWidth="1"/>
    <col min="774" max="774" width="7" style="45" customWidth="1"/>
    <col min="775" max="779" width="6.28515625" style="45" customWidth="1"/>
    <col min="780" max="781" width="4.7109375" style="45" customWidth="1"/>
    <col min="782" max="783" width="6.28515625" style="45" customWidth="1"/>
    <col min="784" max="784" width="7.7109375" style="45" customWidth="1"/>
    <col min="785" max="1024" width="9.140625" style="45"/>
    <col min="1025" max="1025" width="5.7109375" style="45" customWidth="1"/>
    <col min="1026" max="1026" width="5.28515625" style="45" customWidth="1"/>
    <col min="1027" max="1027" width="3.7109375" style="45" customWidth="1"/>
    <col min="1028" max="1028" width="52.5703125" style="45" customWidth="1"/>
    <col min="1029" max="1029" width="6.28515625" style="45" customWidth="1"/>
    <col min="1030" max="1030" width="7" style="45" customWidth="1"/>
    <col min="1031" max="1035" width="6.28515625" style="45" customWidth="1"/>
    <col min="1036" max="1037" width="4.7109375" style="45" customWidth="1"/>
    <col min="1038" max="1039" width="6.28515625" style="45" customWidth="1"/>
    <col min="1040" max="1040" width="7.7109375" style="45" customWidth="1"/>
    <col min="1041" max="1280" width="9.140625" style="45"/>
    <col min="1281" max="1281" width="5.7109375" style="45" customWidth="1"/>
    <col min="1282" max="1282" width="5.28515625" style="45" customWidth="1"/>
    <col min="1283" max="1283" width="3.7109375" style="45" customWidth="1"/>
    <col min="1284" max="1284" width="52.5703125" style="45" customWidth="1"/>
    <col min="1285" max="1285" width="6.28515625" style="45" customWidth="1"/>
    <col min="1286" max="1286" width="7" style="45" customWidth="1"/>
    <col min="1287" max="1291" width="6.28515625" style="45" customWidth="1"/>
    <col min="1292" max="1293" width="4.7109375" style="45" customWidth="1"/>
    <col min="1294" max="1295" width="6.28515625" style="45" customWidth="1"/>
    <col min="1296" max="1296" width="7.7109375" style="45" customWidth="1"/>
    <col min="1297" max="1536" width="9.140625" style="45"/>
    <col min="1537" max="1537" width="5.7109375" style="45" customWidth="1"/>
    <col min="1538" max="1538" width="5.28515625" style="45" customWidth="1"/>
    <col min="1539" max="1539" width="3.7109375" style="45" customWidth="1"/>
    <col min="1540" max="1540" width="52.5703125" style="45" customWidth="1"/>
    <col min="1541" max="1541" width="6.28515625" style="45" customWidth="1"/>
    <col min="1542" max="1542" width="7" style="45" customWidth="1"/>
    <col min="1543" max="1547" width="6.28515625" style="45" customWidth="1"/>
    <col min="1548" max="1549" width="4.7109375" style="45" customWidth="1"/>
    <col min="1550" max="1551" width="6.28515625" style="45" customWidth="1"/>
    <col min="1552" max="1552" width="7.7109375" style="45" customWidth="1"/>
    <col min="1553" max="1792" width="9.140625" style="45"/>
    <col min="1793" max="1793" width="5.7109375" style="45" customWidth="1"/>
    <col min="1794" max="1794" width="5.28515625" style="45" customWidth="1"/>
    <col min="1795" max="1795" width="3.7109375" style="45" customWidth="1"/>
    <col min="1796" max="1796" width="52.5703125" style="45" customWidth="1"/>
    <col min="1797" max="1797" width="6.28515625" style="45" customWidth="1"/>
    <col min="1798" max="1798" width="7" style="45" customWidth="1"/>
    <col min="1799" max="1803" width="6.28515625" style="45" customWidth="1"/>
    <col min="1804" max="1805" width="4.7109375" style="45" customWidth="1"/>
    <col min="1806" max="1807" width="6.28515625" style="45" customWidth="1"/>
    <col min="1808" max="1808" width="7.7109375" style="45" customWidth="1"/>
    <col min="1809" max="2048" width="9.140625" style="45"/>
    <col min="2049" max="2049" width="5.7109375" style="45" customWidth="1"/>
    <col min="2050" max="2050" width="5.28515625" style="45" customWidth="1"/>
    <col min="2051" max="2051" width="3.7109375" style="45" customWidth="1"/>
    <col min="2052" max="2052" width="52.5703125" style="45" customWidth="1"/>
    <col min="2053" max="2053" width="6.28515625" style="45" customWidth="1"/>
    <col min="2054" max="2054" width="7" style="45" customWidth="1"/>
    <col min="2055" max="2059" width="6.28515625" style="45" customWidth="1"/>
    <col min="2060" max="2061" width="4.7109375" style="45" customWidth="1"/>
    <col min="2062" max="2063" width="6.28515625" style="45" customWidth="1"/>
    <col min="2064" max="2064" width="7.7109375" style="45" customWidth="1"/>
    <col min="2065" max="2304" width="9.140625" style="45"/>
    <col min="2305" max="2305" width="5.7109375" style="45" customWidth="1"/>
    <col min="2306" max="2306" width="5.28515625" style="45" customWidth="1"/>
    <col min="2307" max="2307" width="3.7109375" style="45" customWidth="1"/>
    <col min="2308" max="2308" width="52.5703125" style="45" customWidth="1"/>
    <col min="2309" max="2309" width="6.28515625" style="45" customWidth="1"/>
    <col min="2310" max="2310" width="7" style="45" customWidth="1"/>
    <col min="2311" max="2315" width="6.28515625" style="45" customWidth="1"/>
    <col min="2316" max="2317" width="4.7109375" style="45" customWidth="1"/>
    <col min="2318" max="2319" width="6.28515625" style="45" customWidth="1"/>
    <col min="2320" max="2320" width="7.7109375" style="45" customWidth="1"/>
    <col min="2321" max="2560" width="9.140625" style="45"/>
    <col min="2561" max="2561" width="5.7109375" style="45" customWidth="1"/>
    <col min="2562" max="2562" width="5.28515625" style="45" customWidth="1"/>
    <col min="2563" max="2563" width="3.7109375" style="45" customWidth="1"/>
    <col min="2564" max="2564" width="52.5703125" style="45" customWidth="1"/>
    <col min="2565" max="2565" width="6.28515625" style="45" customWidth="1"/>
    <col min="2566" max="2566" width="7" style="45" customWidth="1"/>
    <col min="2567" max="2571" width="6.28515625" style="45" customWidth="1"/>
    <col min="2572" max="2573" width="4.7109375" style="45" customWidth="1"/>
    <col min="2574" max="2575" width="6.28515625" style="45" customWidth="1"/>
    <col min="2576" max="2576" width="7.7109375" style="45" customWidth="1"/>
    <col min="2577" max="2816" width="9.140625" style="45"/>
    <col min="2817" max="2817" width="5.7109375" style="45" customWidth="1"/>
    <col min="2818" max="2818" width="5.28515625" style="45" customWidth="1"/>
    <col min="2819" max="2819" width="3.7109375" style="45" customWidth="1"/>
    <col min="2820" max="2820" width="52.5703125" style="45" customWidth="1"/>
    <col min="2821" max="2821" width="6.28515625" style="45" customWidth="1"/>
    <col min="2822" max="2822" width="7" style="45" customWidth="1"/>
    <col min="2823" max="2827" width="6.28515625" style="45" customWidth="1"/>
    <col min="2828" max="2829" width="4.7109375" style="45" customWidth="1"/>
    <col min="2830" max="2831" width="6.28515625" style="45" customWidth="1"/>
    <col min="2832" max="2832" width="7.7109375" style="45" customWidth="1"/>
    <col min="2833" max="3072" width="9.140625" style="45"/>
    <col min="3073" max="3073" width="5.7109375" style="45" customWidth="1"/>
    <col min="3074" max="3074" width="5.28515625" style="45" customWidth="1"/>
    <col min="3075" max="3075" width="3.7109375" style="45" customWidth="1"/>
    <col min="3076" max="3076" width="52.5703125" style="45" customWidth="1"/>
    <col min="3077" max="3077" width="6.28515625" style="45" customWidth="1"/>
    <col min="3078" max="3078" width="7" style="45" customWidth="1"/>
    <col min="3079" max="3083" width="6.28515625" style="45" customWidth="1"/>
    <col min="3084" max="3085" width="4.7109375" style="45" customWidth="1"/>
    <col min="3086" max="3087" width="6.28515625" style="45" customWidth="1"/>
    <col min="3088" max="3088" width="7.7109375" style="45" customWidth="1"/>
    <col min="3089" max="3328" width="9.140625" style="45"/>
    <col min="3329" max="3329" width="5.7109375" style="45" customWidth="1"/>
    <col min="3330" max="3330" width="5.28515625" style="45" customWidth="1"/>
    <col min="3331" max="3331" width="3.7109375" style="45" customWidth="1"/>
    <col min="3332" max="3332" width="52.5703125" style="45" customWidth="1"/>
    <col min="3333" max="3333" width="6.28515625" style="45" customWidth="1"/>
    <col min="3334" max="3334" width="7" style="45" customWidth="1"/>
    <col min="3335" max="3339" width="6.28515625" style="45" customWidth="1"/>
    <col min="3340" max="3341" width="4.7109375" style="45" customWidth="1"/>
    <col min="3342" max="3343" width="6.28515625" style="45" customWidth="1"/>
    <col min="3344" max="3344" width="7.7109375" style="45" customWidth="1"/>
    <col min="3345" max="3584" width="9.140625" style="45"/>
    <col min="3585" max="3585" width="5.7109375" style="45" customWidth="1"/>
    <col min="3586" max="3586" width="5.28515625" style="45" customWidth="1"/>
    <col min="3587" max="3587" width="3.7109375" style="45" customWidth="1"/>
    <col min="3588" max="3588" width="52.5703125" style="45" customWidth="1"/>
    <col min="3589" max="3589" width="6.28515625" style="45" customWidth="1"/>
    <col min="3590" max="3590" width="7" style="45" customWidth="1"/>
    <col min="3591" max="3595" width="6.28515625" style="45" customWidth="1"/>
    <col min="3596" max="3597" width="4.7109375" style="45" customWidth="1"/>
    <col min="3598" max="3599" width="6.28515625" style="45" customWidth="1"/>
    <col min="3600" max="3600" width="7.7109375" style="45" customWidth="1"/>
    <col min="3601" max="3840" width="9.140625" style="45"/>
    <col min="3841" max="3841" width="5.7109375" style="45" customWidth="1"/>
    <col min="3842" max="3842" width="5.28515625" style="45" customWidth="1"/>
    <col min="3843" max="3843" width="3.7109375" style="45" customWidth="1"/>
    <col min="3844" max="3844" width="52.5703125" style="45" customWidth="1"/>
    <col min="3845" max="3845" width="6.28515625" style="45" customWidth="1"/>
    <col min="3846" max="3846" width="7" style="45" customWidth="1"/>
    <col min="3847" max="3851" width="6.28515625" style="45" customWidth="1"/>
    <col min="3852" max="3853" width="4.7109375" style="45" customWidth="1"/>
    <col min="3854" max="3855" width="6.28515625" style="45" customWidth="1"/>
    <col min="3856" max="3856" width="7.7109375" style="45" customWidth="1"/>
    <col min="3857" max="4096" width="9.140625" style="45"/>
    <col min="4097" max="4097" width="5.7109375" style="45" customWidth="1"/>
    <col min="4098" max="4098" width="5.28515625" style="45" customWidth="1"/>
    <col min="4099" max="4099" width="3.7109375" style="45" customWidth="1"/>
    <col min="4100" max="4100" width="52.5703125" style="45" customWidth="1"/>
    <col min="4101" max="4101" width="6.28515625" style="45" customWidth="1"/>
    <col min="4102" max="4102" width="7" style="45" customWidth="1"/>
    <col min="4103" max="4107" width="6.28515625" style="45" customWidth="1"/>
    <col min="4108" max="4109" width="4.7109375" style="45" customWidth="1"/>
    <col min="4110" max="4111" width="6.28515625" style="45" customWidth="1"/>
    <col min="4112" max="4112" width="7.7109375" style="45" customWidth="1"/>
    <col min="4113" max="4352" width="9.140625" style="45"/>
    <col min="4353" max="4353" width="5.7109375" style="45" customWidth="1"/>
    <col min="4354" max="4354" width="5.28515625" style="45" customWidth="1"/>
    <col min="4355" max="4355" width="3.7109375" style="45" customWidth="1"/>
    <col min="4356" max="4356" width="52.5703125" style="45" customWidth="1"/>
    <col min="4357" max="4357" width="6.28515625" style="45" customWidth="1"/>
    <col min="4358" max="4358" width="7" style="45" customWidth="1"/>
    <col min="4359" max="4363" width="6.28515625" style="45" customWidth="1"/>
    <col min="4364" max="4365" width="4.7109375" style="45" customWidth="1"/>
    <col min="4366" max="4367" width="6.28515625" style="45" customWidth="1"/>
    <col min="4368" max="4368" width="7.7109375" style="45" customWidth="1"/>
    <col min="4369" max="4608" width="9.140625" style="45"/>
    <col min="4609" max="4609" width="5.7109375" style="45" customWidth="1"/>
    <col min="4610" max="4610" width="5.28515625" style="45" customWidth="1"/>
    <col min="4611" max="4611" width="3.7109375" style="45" customWidth="1"/>
    <col min="4612" max="4612" width="52.5703125" style="45" customWidth="1"/>
    <col min="4613" max="4613" width="6.28515625" style="45" customWidth="1"/>
    <col min="4614" max="4614" width="7" style="45" customWidth="1"/>
    <col min="4615" max="4619" width="6.28515625" style="45" customWidth="1"/>
    <col min="4620" max="4621" width="4.7109375" style="45" customWidth="1"/>
    <col min="4622" max="4623" width="6.28515625" style="45" customWidth="1"/>
    <col min="4624" max="4624" width="7.7109375" style="45" customWidth="1"/>
    <col min="4625" max="4864" width="9.140625" style="45"/>
    <col min="4865" max="4865" width="5.7109375" style="45" customWidth="1"/>
    <col min="4866" max="4866" width="5.28515625" style="45" customWidth="1"/>
    <col min="4867" max="4867" width="3.7109375" style="45" customWidth="1"/>
    <col min="4868" max="4868" width="52.5703125" style="45" customWidth="1"/>
    <col min="4869" max="4869" width="6.28515625" style="45" customWidth="1"/>
    <col min="4870" max="4870" width="7" style="45" customWidth="1"/>
    <col min="4871" max="4875" width="6.28515625" style="45" customWidth="1"/>
    <col min="4876" max="4877" width="4.7109375" style="45" customWidth="1"/>
    <col min="4878" max="4879" width="6.28515625" style="45" customWidth="1"/>
    <col min="4880" max="4880" width="7.7109375" style="45" customWidth="1"/>
    <col min="4881" max="5120" width="9.140625" style="45"/>
    <col min="5121" max="5121" width="5.7109375" style="45" customWidth="1"/>
    <col min="5122" max="5122" width="5.28515625" style="45" customWidth="1"/>
    <col min="5123" max="5123" width="3.7109375" style="45" customWidth="1"/>
    <col min="5124" max="5124" width="52.5703125" style="45" customWidth="1"/>
    <col min="5125" max="5125" width="6.28515625" style="45" customWidth="1"/>
    <col min="5126" max="5126" width="7" style="45" customWidth="1"/>
    <col min="5127" max="5131" width="6.28515625" style="45" customWidth="1"/>
    <col min="5132" max="5133" width="4.7109375" style="45" customWidth="1"/>
    <col min="5134" max="5135" width="6.28515625" style="45" customWidth="1"/>
    <col min="5136" max="5136" width="7.7109375" style="45" customWidth="1"/>
    <col min="5137" max="5376" width="9.140625" style="45"/>
    <col min="5377" max="5377" width="5.7109375" style="45" customWidth="1"/>
    <col min="5378" max="5378" width="5.28515625" style="45" customWidth="1"/>
    <col min="5379" max="5379" width="3.7109375" style="45" customWidth="1"/>
    <col min="5380" max="5380" width="52.5703125" style="45" customWidth="1"/>
    <col min="5381" max="5381" width="6.28515625" style="45" customWidth="1"/>
    <col min="5382" max="5382" width="7" style="45" customWidth="1"/>
    <col min="5383" max="5387" width="6.28515625" style="45" customWidth="1"/>
    <col min="5388" max="5389" width="4.7109375" style="45" customWidth="1"/>
    <col min="5390" max="5391" width="6.28515625" style="45" customWidth="1"/>
    <col min="5392" max="5392" width="7.7109375" style="45" customWidth="1"/>
    <col min="5393" max="5632" width="9.140625" style="45"/>
    <col min="5633" max="5633" width="5.7109375" style="45" customWidth="1"/>
    <col min="5634" max="5634" width="5.28515625" style="45" customWidth="1"/>
    <col min="5635" max="5635" width="3.7109375" style="45" customWidth="1"/>
    <col min="5636" max="5636" width="52.5703125" style="45" customWidth="1"/>
    <col min="5637" max="5637" width="6.28515625" style="45" customWidth="1"/>
    <col min="5638" max="5638" width="7" style="45" customWidth="1"/>
    <col min="5639" max="5643" width="6.28515625" style="45" customWidth="1"/>
    <col min="5644" max="5645" width="4.7109375" style="45" customWidth="1"/>
    <col min="5646" max="5647" width="6.28515625" style="45" customWidth="1"/>
    <col min="5648" max="5648" width="7.7109375" style="45" customWidth="1"/>
    <col min="5649" max="5888" width="9.140625" style="45"/>
    <col min="5889" max="5889" width="5.7109375" style="45" customWidth="1"/>
    <col min="5890" max="5890" width="5.28515625" style="45" customWidth="1"/>
    <col min="5891" max="5891" width="3.7109375" style="45" customWidth="1"/>
    <col min="5892" max="5892" width="52.5703125" style="45" customWidth="1"/>
    <col min="5893" max="5893" width="6.28515625" style="45" customWidth="1"/>
    <col min="5894" max="5894" width="7" style="45" customWidth="1"/>
    <col min="5895" max="5899" width="6.28515625" style="45" customWidth="1"/>
    <col min="5900" max="5901" width="4.7109375" style="45" customWidth="1"/>
    <col min="5902" max="5903" width="6.28515625" style="45" customWidth="1"/>
    <col min="5904" max="5904" width="7.7109375" style="45" customWidth="1"/>
    <col min="5905" max="6144" width="9.140625" style="45"/>
    <col min="6145" max="6145" width="5.7109375" style="45" customWidth="1"/>
    <col min="6146" max="6146" width="5.28515625" style="45" customWidth="1"/>
    <col min="6147" max="6147" width="3.7109375" style="45" customWidth="1"/>
    <col min="6148" max="6148" width="52.5703125" style="45" customWidth="1"/>
    <col min="6149" max="6149" width="6.28515625" style="45" customWidth="1"/>
    <col min="6150" max="6150" width="7" style="45" customWidth="1"/>
    <col min="6151" max="6155" width="6.28515625" style="45" customWidth="1"/>
    <col min="6156" max="6157" width="4.7109375" style="45" customWidth="1"/>
    <col min="6158" max="6159" width="6.28515625" style="45" customWidth="1"/>
    <col min="6160" max="6160" width="7.7109375" style="45" customWidth="1"/>
    <col min="6161" max="6400" width="9.140625" style="45"/>
    <col min="6401" max="6401" width="5.7109375" style="45" customWidth="1"/>
    <col min="6402" max="6402" width="5.28515625" style="45" customWidth="1"/>
    <col min="6403" max="6403" width="3.7109375" style="45" customWidth="1"/>
    <col min="6404" max="6404" width="52.5703125" style="45" customWidth="1"/>
    <col min="6405" max="6405" width="6.28515625" style="45" customWidth="1"/>
    <col min="6406" max="6406" width="7" style="45" customWidth="1"/>
    <col min="6407" max="6411" width="6.28515625" style="45" customWidth="1"/>
    <col min="6412" max="6413" width="4.7109375" style="45" customWidth="1"/>
    <col min="6414" max="6415" width="6.28515625" style="45" customWidth="1"/>
    <col min="6416" max="6416" width="7.7109375" style="45" customWidth="1"/>
    <col min="6417" max="6656" width="9.140625" style="45"/>
    <col min="6657" max="6657" width="5.7109375" style="45" customWidth="1"/>
    <col min="6658" max="6658" width="5.28515625" style="45" customWidth="1"/>
    <col min="6659" max="6659" width="3.7109375" style="45" customWidth="1"/>
    <col min="6660" max="6660" width="52.5703125" style="45" customWidth="1"/>
    <col min="6661" max="6661" width="6.28515625" style="45" customWidth="1"/>
    <col min="6662" max="6662" width="7" style="45" customWidth="1"/>
    <col min="6663" max="6667" width="6.28515625" style="45" customWidth="1"/>
    <col min="6668" max="6669" width="4.7109375" style="45" customWidth="1"/>
    <col min="6670" max="6671" width="6.28515625" style="45" customWidth="1"/>
    <col min="6672" max="6672" width="7.7109375" style="45" customWidth="1"/>
    <col min="6673" max="6912" width="9.140625" style="45"/>
    <col min="6913" max="6913" width="5.7109375" style="45" customWidth="1"/>
    <col min="6914" max="6914" width="5.28515625" style="45" customWidth="1"/>
    <col min="6915" max="6915" width="3.7109375" style="45" customWidth="1"/>
    <col min="6916" max="6916" width="52.5703125" style="45" customWidth="1"/>
    <col min="6917" max="6917" width="6.28515625" style="45" customWidth="1"/>
    <col min="6918" max="6918" width="7" style="45" customWidth="1"/>
    <col min="6919" max="6923" width="6.28515625" style="45" customWidth="1"/>
    <col min="6924" max="6925" width="4.7109375" style="45" customWidth="1"/>
    <col min="6926" max="6927" width="6.28515625" style="45" customWidth="1"/>
    <col min="6928" max="6928" width="7.7109375" style="45" customWidth="1"/>
    <col min="6929" max="7168" width="9.140625" style="45"/>
    <col min="7169" max="7169" width="5.7109375" style="45" customWidth="1"/>
    <col min="7170" max="7170" width="5.28515625" style="45" customWidth="1"/>
    <col min="7171" max="7171" width="3.7109375" style="45" customWidth="1"/>
    <col min="7172" max="7172" width="52.5703125" style="45" customWidth="1"/>
    <col min="7173" max="7173" width="6.28515625" style="45" customWidth="1"/>
    <col min="7174" max="7174" width="7" style="45" customWidth="1"/>
    <col min="7175" max="7179" width="6.28515625" style="45" customWidth="1"/>
    <col min="7180" max="7181" width="4.7109375" style="45" customWidth="1"/>
    <col min="7182" max="7183" width="6.28515625" style="45" customWidth="1"/>
    <col min="7184" max="7184" width="7.7109375" style="45" customWidth="1"/>
    <col min="7185" max="7424" width="9.140625" style="45"/>
    <col min="7425" max="7425" width="5.7109375" style="45" customWidth="1"/>
    <col min="7426" max="7426" width="5.28515625" style="45" customWidth="1"/>
    <col min="7427" max="7427" width="3.7109375" style="45" customWidth="1"/>
    <col min="7428" max="7428" width="52.5703125" style="45" customWidth="1"/>
    <col min="7429" max="7429" width="6.28515625" style="45" customWidth="1"/>
    <col min="7430" max="7430" width="7" style="45" customWidth="1"/>
    <col min="7431" max="7435" width="6.28515625" style="45" customWidth="1"/>
    <col min="7436" max="7437" width="4.7109375" style="45" customWidth="1"/>
    <col min="7438" max="7439" width="6.28515625" style="45" customWidth="1"/>
    <col min="7440" max="7440" width="7.7109375" style="45" customWidth="1"/>
    <col min="7441" max="7680" width="9.140625" style="45"/>
    <col min="7681" max="7681" width="5.7109375" style="45" customWidth="1"/>
    <col min="7682" max="7682" width="5.28515625" style="45" customWidth="1"/>
    <col min="7683" max="7683" width="3.7109375" style="45" customWidth="1"/>
    <col min="7684" max="7684" width="52.5703125" style="45" customWidth="1"/>
    <col min="7685" max="7685" width="6.28515625" style="45" customWidth="1"/>
    <col min="7686" max="7686" width="7" style="45" customWidth="1"/>
    <col min="7687" max="7691" width="6.28515625" style="45" customWidth="1"/>
    <col min="7692" max="7693" width="4.7109375" style="45" customWidth="1"/>
    <col min="7694" max="7695" width="6.28515625" style="45" customWidth="1"/>
    <col min="7696" max="7696" width="7.7109375" style="45" customWidth="1"/>
    <col min="7697" max="7936" width="9.140625" style="45"/>
    <col min="7937" max="7937" width="5.7109375" style="45" customWidth="1"/>
    <col min="7938" max="7938" width="5.28515625" style="45" customWidth="1"/>
    <col min="7939" max="7939" width="3.7109375" style="45" customWidth="1"/>
    <col min="7940" max="7940" width="52.5703125" style="45" customWidth="1"/>
    <col min="7941" max="7941" width="6.28515625" style="45" customWidth="1"/>
    <col min="7942" max="7942" width="7" style="45" customWidth="1"/>
    <col min="7943" max="7947" width="6.28515625" style="45" customWidth="1"/>
    <col min="7948" max="7949" width="4.7109375" style="45" customWidth="1"/>
    <col min="7950" max="7951" width="6.28515625" style="45" customWidth="1"/>
    <col min="7952" max="7952" width="7.7109375" style="45" customWidth="1"/>
    <col min="7953" max="8192" width="9.140625" style="45"/>
    <col min="8193" max="8193" width="5.7109375" style="45" customWidth="1"/>
    <col min="8194" max="8194" width="5.28515625" style="45" customWidth="1"/>
    <col min="8195" max="8195" width="3.7109375" style="45" customWidth="1"/>
    <col min="8196" max="8196" width="52.5703125" style="45" customWidth="1"/>
    <col min="8197" max="8197" width="6.28515625" style="45" customWidth="1"/>
    <col min="8198" max="8198" width="7" style="45" customWidth="1"/>
    <col min="8199" max="8203" width="6.28515625" style="45" customWidth="1"/>
    <col min="8204" max="8205" width="4.7109375" style="45" customWidth="1"/>
    <col min="8206" max="8207" width="6.28515625" style="45" customWidth="1"/>
    <col min="8208" max="8208" width="7.7109375" style="45" customWidth="1"/>
    <col min="8209" max="8448" width="9.140625" style="45"/>
    <col min="8449" max="8449" width="5.7109375" style="45" customWidth="1"/>
    <col min="8450" max="8450" width="5.28515625" style="45" customWidth="1"/>
    <col min="8451" max="8451" width="3.7109375" style="45" customWidth="1"/>
    <col min="8452" max="8452" width="52.5703125" style="45" customWidth="1"/>
    <col min="8453" max="8453" width="6.28515625" style="45" customWidth="1"/>
    <col min="8454" max="8454" width="7" style="45" customWidth="1"/>
    <col min="8455" max="8459" width="6.28515625" style="45" customWidth="1"/>
    <col min="8460" max="8461" width="4.7109375" style="45" customWidth="1"/>
    <col min="8462" max="8463" width="6.28515625" style="45" customWidth="1"/>
    <col min="8464" max="8464" width="7.7109375" style="45" customWidth="1"/>
    <col min="8465" max="8704" width="9.140625" style="45"/>
    <col min="8705" max="8705" width="5.7109375" style="45" customWidth="1"/>
    <col min="8706" max="8706" width="5.28515625" style="45" customWidth="1"/>
    <col min="8707" max="8707" width="3.7109375" style="45" customWidth="1"/>
    <col min="8708" max="8708" width="52.5703125" style="45" customWidth="1"/>
    <col min="8709" max="8709" width="6.28515625" style="45" customWidth="1"/>
    <col min="8710" max="8710" width="7" style="45" customWidth="1"/>
    <col min="8711" max="8715" width="6.28515625" style="45" customWidth="1"/>
    <col min="8716" max="8717" width="4.7109375" style="45" customWidth="1"/>
    <col min="8718" max="8719" width="6.28515625" style="45" customWidth="1"/>
    <col min="8720" max="8720" width="7.7109375" style="45" customWidth="1"/>
    <col min="8721" max="8960" width="9.140625" style="45"/>
    <col min="8961" max="8961" width="5.7109375" style="45" customWidth="1"/>
    <col min="8962" max="8962" width="5.28515625" style="45" customWidth="1"/>
    <col min="8963" max="8963" width="3.7109375" style="45" customWidth="1"/>
    <col min="8964" max="8964" width="52.5703125" style="45" customWidth="1"/>
    <col min="8965" max="8965" width="6.28515625" style="45" customWidth="1"/>
    <col min="8966" max="8966" width="7" style="45" customWidth="1"/>
    <col min="8967" max="8971" width="6.28515625" style="45" customWidth="1"/>
    <col min="8972" max="8973" width="4.7109375" style="45" customWidth="1"/>
    <col min="8974" max="8975" width="6.28515625" style="45" customWidth="1"/>
    <col min="8976" max="8976" width="7.7109375" style="45" customWidth="1"/>
    <col min="8977" max="9216" width="9.140625" style="45"/>
    <col min="9217" max="9217" width="5.7109375" style="45" customWidth="1"/>
    <col min="9218" max="9218" width="5.28515625" style="45" customWidth="1"/>
    <col min="9219" max="9219" width="3.7109375" style="45" customWidth="1"/>
    <col min="9220" max="9220" width="52.5703125" style="45" customWidth="1"/>
    <col min="9221" max="9221" width="6.28515625" style="45" customWidth="1"/>
    <col min="9222" max="9222" width="7" style="45" customWidth="1"/>
    <col min="9223" max="9227" width="6.28515625" style="45" customWidth="1"/>
    <col min="9228" max="9229" width="4.7109375" style="45" customWidth="1"/>
    <col min="9230" max="9231" width="6.28515625" style="45" customWidth="1"/>
    <col min="9232" max="9232" width="7.7109375" style="45" customWidth="1"/>
    <col min="9233" max="9472" width="9.140625" style="45"/>
    <col min="9473" max="9473" width="5.7109375" style="45" customWidth="1"/>
    <col min="9474" max="9474" width="5.28515625" style="45" customWidth="1"/>
    <col min="9475" max="9475" width="3.7109375" style="45" customWidth="1"/>
    <col min="9476" max="9476" width="52.5703125" style="45" customWidth="1"/>
    <col min="9477" max="9477" width="6.28515625" style="45" customWidth="1"/>
    <col min="9478" max="9478" width="7" style="45" customWidth="1"/>
    <col min="9479" max="9483" width="6.28515625" style="45" customWidth="1"/>
    <col min="9484" max="9485" width="4.7109375" style="45" customWidth="1"/>
    <col min="9486" max="9487" width="6.28515625" style="45" customWidth="1"/>
    <col min="9488" max="9488" width="7.7109375" style="45" customWidth="1"/>
    <col min="9489" max="9728" width="9.140625" style="45"/>
    <col min="9729" max="9729" width="5.7109375" style="45" customWidth="1"/>
    <col min="9730" max="9730" width="5.28515625" style="45" customWidth="1"/>
    <col min="9731" max="9731" width="3.7109375" style="45" customWidth="1"/>
    <col min="9732" max="9732" width="52.5703125" style="45" customWidth="1"/>
    <col min="9733" max="9733" width="6.28515625" style="45" customWidth="1"/>
    <col min="9734" max="9734" width="7" style="45" customWidth="1"/>
    <col min="9735" max="9739" width="6.28515625" style="45" customWidth="1"/>
    <col min="9740" max="9741" width="4.7109375" style="45" customWidth="1"/>
    <col min="9742" max="9743" width="6.28515625" style="45" customWidth="1"/>
    <col min="9744" max="9744" width="7.7109375" style="45" customWidth="1"/>
    <col min="9745" max="9984" width="9.140625" style="45"/>
    <col min="9985" max="9985" width="5.7109375" style="45" customWidth="1"/>
    <col min="9986" max="9986" width="5.28515625" style="45" customWidth="1"/>
    <col min="9987" max="9987" width="3.7109375" style="45" customWidth="1"/>
    <col min="9988" max="9988" width="52.5703125" style="45" customWidth="1"/>
    <col min="9989" max="9989" width="6.28515625" style="45" customWidth="1"/>
    <col min="9990" max="9990" width="7" style="45" customWidth="1"/>
    <col min="9991" max="9995" width="6.28515625" style="45" customWidth="1"/>
    <col min="9996" max="9997" width="4.7109375" style="45" customWidth="1"/>
    <col min="9998" max="9999" width="6.28515625" style="45" customWidth="1"/>
    <col min="10000" max="10000" width="7.7109375" style="45" customWidth="1"/>
    <col min="10001" max="10240" width="9.140625" style="45"/>
    <col min="10241" max="10241" width="5.7109375" style="45" customWidth="1"/>
    <col min="10242" max="10242" width="5.28515625" style="45" customWidth="1"/>
    <col min="10243" max="10243" width="3.7109375" style="45" customWidth="1"/>
    <col min="10244" max="10244" width="52.5703125" style="45" customWidth="1"/>
    <col min="10245" max="10245" width="6.28515625" style="45" customWidth="1"/>
    <col min="10246" max="10246" width="7" style="45" customWidth="1"/>
    <col min="10247" max="10251" width="6.28515625" style="45" customWidth="1"/>
    <col min="10252" max="10253" width="4.7109375" style="45" customWidth="1"/>
    <col min="10254" max="10255" width="6.28515625" style="45" customWidth="1"/>
    <col min="10256" max="10256" width="7.7109375" style="45" customWidth="1"/>
    <col min="10257" max="10496" width="9.140625" style="45"/>
    <col min="10497" max="10497" width="5.7109375" style="45" customWidth="1"/>
    <col min="10498" max="10498" width="5.28515625" style="45" customWidth="1"/>
    <col min="10499" max="10499" width="3.7109375" style="45" customWidth="1"/>
    <col min="10500" max="10500" width="52.5703125" style="45" customWidth="1"/>
    <col min="10501" max="10501" width="6.28515625" style="45" customWidth="1"/>
    <col min="10502" max="10502" width="7" style="45" customWidth="1"/>
    <col min="10503" max="10507" width="6.28515625" style="45" customWidth="1"/>
    <col min="10508" max="10509" width="4.7109375" style="45" customWidth="1"/>
    <col min="10510" max="10511" width="6.28515625" style="45" customWidth="1"/>
    <col min="10512" max="10512" width="7.7109375" style="45" customWidth="1"/>
    <col min="10513" max="10752" width="9.140625" style="45"/>
    <col min="10753" max="10753" width="5.7109375" style="45" customWidth="1"/>
    <col min="10754" max="10754" width="5.28515625" style="45" customWidth="1"/>
    <col min="10755" max="10755" width="3.7109375" style="45" customWidth="1"/>
    <col min="10756" max="10756" width="52.5703125" style="45" customWidth="1"/>
    <col min="10757" max="10757" width="6.28515625" style="45" customWidth="1"/>
    <col min="10758" max="10758" width="7" style="45" customWidth="1"/>
    <col min="10759" max="10763" width="6.28515625" style="45" customWidth="1"/>
    <col min="10764" max="10765" width="4.7109375" style="45" customWidth="1"/>
    <col min="10766" max="10767" width="6.28515625" style="45" customWidth="1"/>
    <col min="10768" max="10768" width="7.7109375" style="45" customWidth="1"/>
    <col min="10769" max="11008" width="9.140625" style="45"/>
    <col min="11009" max="11009" width="5.7109375" style="45" customWidth="1"/>
    <col min="11010" max="11010" width="5.28515625" style="45" customWidth="1"/>
    <col min="11011" max="11011" width="3.7109375" style="45" customWidth="1"/>
    <col min="11012" max="11012" width="52.5703125" style="45" customWidth="1"/>
    <col min="11013" max="11013" width="6.28515625" style="45" customWidth="1"/>
    <col min="11014" max="11014" width="7" style="45" customWidth="1"/>
    <col min="11015" max="11019" width="6.28515625" style="45" customWidth="1"/>
    <col min="11020" max="11021" width="4.7109375" style="45" customWidth="1"/>
    <col min="11022" max="11023" width="6.28515625" style="45" customWidth="1"/>
    <col min="11024" max="11024" width="7.7109375" style="45" customWidth="1"/>
    <col min="11025" max="11264" width="9.140625" style="45"/>
    <col min="11265" max="11265" width="5.7109375" style="45" customWidth="1"/>
    <col min="11266" max="11266" width="5.28515625" style="45" customWidth="1"/>
    <col min="11267" max="11267" width="3.7109375" style="45" customWidth="1"/>
    <col min="11268" max="11268" width="52.5703125" style="45" customWidth="1"/>
    <col min="11269" max="11269" width="6.28515625" style="45" customWidth="1"/>
    <col min="11270" max="11270" width="7" style="45" customWidth="1"/>
    <col min="11271" max="11275" width="6.28515625" style="45" customWidth="1"/>
    <col min="11276" max="11277" width="4.7109375" style="45" customWidth="1"/>
    <col min="11278" max="11279" width="6.28515625" style="45" customWidth="1"/>
    <col min="11280" max="11280" width="7.7109375" style="45" customWidth="1"/>
    <col min="11281" max="11520" width="9.140625" style="45"/>
    <col min="11521" max="11521" width="5.7109375" style="45" customWidth="1"/>
    <col min="11522" max="11522" width="5.28515625" style="45" customWidth="1"/>
    <col min="11523" max="11523" width="3.7109375" style="45" customWidth="1"/>
    <col min="11524" max="11524" width="52.5703125" style="45" customWidth="1"/>
    <col min="11525" max="11525" width="6.28515625" style="45" customWidth="1"/>
    <col min="11526" max="11526" width="7" style="45" customWidth="1"/>
    <col min="11527" max="11531" width="6.28515625" style="45" customWidth="1"/>
    <col min="11532" max="11533" width="4.7109375" style="45" customWidth="1"/>
    <col min="11534" max="11535" width="6.28515625" style="45" customWidth="1"/>
    <col min="11536" max="11536" width="7.7109375" style="45" customWidth="1"/>
    <col min="11537" max="11776" width="9.140625" style="45"/>
    <col min="11777" max="11777" width="5.7109375" style="45" customWidth="1"/>
    <col min="11778" max="11778" width="5.28515625" style="45" customWidth="1"/>
    <col min="11779" max="11779" width="3.7109375" style="45" customWidth="1"/>
    <col min="11780" max="11780" width="52.5703125" style="45" customWidth="1"/>
    <col min="11781" max="11781" width="6.28515625" style="45" customWidth="1"/>
    <col min="11782" max="11782" width="7" style="45" customWidth="1"/>
    <col min="11783" max="11787" width="6.28515625" style="45" customWidth="1"/>
    <col min="11788" max="11789" width="4.7109375" style="45" customWidth="1"/>
    <col min="11790" max="11791" width="6.28515625" style="45" customWidth="1"/>
    <col min="11792" max="11792" width="7.7109375" style="45" customWidth="1"/>
    <col min="11793" max="12032" width="9.140625" style="45"/>
    <col min="12033" max="12033" width="5.7109375" style="45" customWidth="1"/>
    <col min="12034" max="12034" width="5.28515625" style="45" customWidth="1"/>
    <col min="12035" max="12035" width="3.7109375" style="45" customWidth="1"/>
    <col min="12036" max="12036" width="52.5703125" style="45" customWidth="1"/>
    <col min="12037" max="12037" width="6.28515625" style="45" customWidth="1"/>
    <col min="12038" max="12038" width="7" style="45" customWidth="1"/>
    <col min="12039" max="12043" width="6.28515625" style="45" customWidth="1"/>
    <col min="12044" max="12045" width="4.7109375" style="45" customWidth="1"/>
    <col min="12046" max="12047" width="6.28515625" style="45" customWidth="1"/>
    <col min="12048" max="12048" width="7.7109375" style="45" customWidth="1"/>
    <col min="12049" max="12288" width="9.140625" style="45"/>
    <col min="12289" max="12289" width="5.7109375" style="45" customWidth="1"/>
    <col min="12290" max="12290" width="5.28515625" style="45" customWidth="1"/>
    <col min="12291" max="12291" width="3.7109375" style="45" customWidth="1"/>
    <col min="12292" max="12292" width="52.5703125" style="45" customWidth="1"/>
    <col min="12293" max="12293" width="6.28515625" style="45" customWidth="1"/>
    <col min="12294" max="12294" width="7" style="45" customWidth="1"/>
    <col min="12295" max="12299" width="6.28515625" style="45" customWidth="1"/>
    <col min="12300" max="12301" width="4.7109375" style="45" customWidth="1"/>
    <col min="12302" max="12303" width="6.28515625" style="45" customWidth="1"/>
    <col min="12304" max="12304" width="7.7109375" style="45" customWidth="1"/>
    <col min="12305" max="12544" width="9.140625" style="45"/>
    <col min="12545" max="12545" width="5.7109375" style="45" customWidth="1"/>
    <col min="12546" max="12546" width="5.28515625" style="45" customWidth="1"/>
    <col min="12547" max="12547" width="3.7109375" style="45" customWidth="1"/>
    <col min="12548" max="12548" width="52.5703125" style="45" customWidth="1"/>
    <col min="12549" max="12549" width="6.28515625" style="45" customWidth="1"/>
    <col min="12550" max="12550" width="7" style="45" customWidth="1"/>
    <col min="12551" max="12555" width="6.28515625" style="45" customWidth="1"/>
    <col min="12556" max="12557" width="4.7109375" style="45" customWidth="1"/>
    <col min="12558" max="12559" width="6.28515625" style="45" customWidth="1"/>
    <col min="12560" max="12560" width="7.7109375" style="45" customWidth="1"/>
    <col min="12561" max="12800" width="9.140625" style="45"/>
    <col min="12801" max="12801" width="5.7109375" style="45" customWidth="1"/>
    <col min="12802" max="12802" width="5.28515625" style="45" customWidth="1"/>
    <col min="12803" max="12803" width="3.7109375" style="45" customWidth="1"/>
    <col min="12804" max="12804" width="52.5703125" style="45" customWidth="1"/>
    <col min="12805" max="12805" width="6.28515625" style="45" customWidth="1"/>
    <col min="12806" max="12806" width="7" style="45" customWidth="1"/>
    <col min="12807" max="12811" width="6.28515625" style="45" customWidth="1"/>
    <col min="12812" max="12813" width="4.7109375" style="45" customWidth="1"/>
    <col min="12814" max="12815" width="6.28515625" style="45" customWidth="1"/>
    <col min="12816" max="12816" width="7.7109375" style="45" customWidth="1"/>
    <col min="12817" max="13056" width="9.140625" style="45"/>
    <col min="13057" max="13057" width="5.7109375" style="45" customWidth="1"/>
    <col min="13058" max="13058" width="5.28515625" style="45" customWidth="1"/>
    <col min="13059" max="13059" width="3.7109375" style="45" customWidth="1"/>
    <col min="13060" max="13060" width="52.5703125" style="45" customWidth="1"/>
    <col min="13061" max="13061" width="6.28515625" style="45" customWidth="1"/>
    <col min="13062" max="13062" width="7" style="45" customWidth="1"/>
    <col min="13063" max="13067" width="6.28515625" style="45" customWidth="1"/>
    <col min="13068" max="13069" width="4.7109375" style="45" customWidth="1"/>
    <col min="13070" max="13071" width="6.28515625" style="45" customWidth="1"/>
    <col min="13072" max="13072" width="7.7109375" style="45" customWidth="1"/>
    <col min="13073" max="13312" width="9.140625" style="45"/>
    <col min="13313" max="13313" width="5.7109375" style="45" customWidth="1"/>
    <col min="13314" max="13314" width="5.28515625" style="45" customWidth="1"/>
    <col min="13315" max="13315" width="3.7109375" style="45" customWidth="1"/>
    <col min="13316" max="13316" width="52.5703125" style="45" customWidth="1"/>
    <col min="13317" max="13317" width="6.28515625" style="45" customWidth="1"/>
    <col min="13318" max="13318" width="7" style="45" customWidth="1"/>
    <col min="13319" max="13323" width="6.28515625" style="45" customWidth="1"/>
    <col min="13324" max="13325" width="4.7109375" style="45" customWidth="1"/>
    <col min="13326" max="13327" width="6.28515625" style="45" customWidth="1"/>
    <col min="13328" max="13328" width="7.7109375" style="45" customWidth="1"/>
    <col min="13329" max="13568" width="9.140625" style="45"/>
    <col min="13569" max="13569" width="5.7109375" style="45" customWidth="1"/>
    <col min="13570" max="13570" width="5.28515625" style="45" customWidth="1"/>
    <col min="13571" max="13571" width="3.7109375" style="45" customWidth="1"/>
    <col min="13572" max="13572" width="52.5703125" style="45" customWidth="1"/>
    <col min="13573" max="13573" width="6.28515625" style="45" customWidth="1"/>
    <col min="13574" max="13574" width="7" style="45" customWidth="1"/>
    <col min="13575" max="13579" width="6.28515625" style="45" customWidth="1"/>
    <col min="13580" max="13581" width="4.7109375" style="45" customWidth="1"/>
    <col min="13582" max="13583" width="6.28515625" style="45" customWidth="1"/>
    <col min="13584" max="13584" width="7.7109375" style="45" customWidth="1"/>
    <col min="13585" max="13824" width="9.140625" style="45"/>
    <col min="13825" max="13825" width="5.7109375" style="45" customWidth="1"/>
    <col min="13826" max="13826" width="5.28515625" style="45" customWidth="1"/>
    <col min="13827" max="13827" width="3.7109375" style="45" customWidth="1"/>
    <col min="13828" max="13828" width="52.5703125" style="45" customWidth="1"/>
    <col min="13829" max="13829" width="6.28515625" style="45" customWidth="1"/>
    <col min="13830" max="13830" width="7" style="45" customWidth="1"/>
    <col min="13831" max="13835" width="6.28515625" style="45" customWidth="1"/>
    <col min="13836" max="13837" width="4.7109375" style="45" customWidth="1"/>
    <col min="13838" max="13839" width="6.28515625" style="45" customWidth="1"/>
    <col min="13840" max="13840" width="7.7109375" style="45" customWidth="1"/>
    <col min="13841" max="14080" width="9.140625" style="45"/>
    <col min="14081" max="14081" width="5.7109375" style="45" customWidth="1"/>
    <col min="14082" max="14082" width="5.28515625" style="45" customWidth="1"/>
    <col min="14083" max="14083" width="3.7109375" style="45" customWidth="1"/>
    <col min="14084" max="14084" width="52.5703125" style="45" customWidth="1"/>
    <col min="14085" max="14085" width="6.28515625" style="45" customWidth="1"/>
    <col min="14086" max="14086" width="7" style="45" customWidth="1"/>
    <col min="14087" max="14091" width="6.28515625" style="45" customWidth="1"/>
    <col min="14092" max="14093" width="4.7109375" style="45" customWidth="1"/>
    <col min="14094" max="14095" width="6.28515625" style="45" customWidth="1"/>
    <col min="14096" max="14096" width="7.7109375" style="45" customWidth="1"/>
    <col min="14097" max="14336" width="9.140625" style="45"/>
    <col min="14337" max="14337" width="5.7109375" style="45" customWidth="1"/>
    <col min="14338" max="14338" width="5.28515625" style="45" customWidth="1"/>
    <col min="14339" max="14339" width="3.7109375" style="45" customWidth="1"/>
    <col min="14340" max="14340" width="52.5703125" style="45" customWidth="1"/>
    <col min="14341" max="14341" width="6.28515625" style="45" customWidth="1"/>
    <col min="14342" max="14342" width="7" style="45" customWidth="1"/>
    <col min="14343" max="14347" width="6.28515625" style="45" customWidth="1"/>
    <col min="14348" max="14349" width="4.7109375" style="45" customWidth="1"/>
    <col min="14350" max="14351" width="6.28515625" style="45" customWidth="1"/>
    <col min="14352" max="14352" width="7.7109375" style="45" customWidth="1"/>
    <col min="14353" max="14592" width="9.140625" style="45"/>
    <col min="14593" max="14593" width="5.7109375" style="45" customWidth="1"/>
    <col min="14594" max="14594" width="5.28515625" style="45" customWidth="1"/>
    <col min="14595" max="14595" width="3.7109375" style="45" customWidth="1"/>
    <col min="14596" max="14596" width="52.5703125" style="45" customWidth="1"/>
    <col min="14597" max="14597" width="6.28515625" style="45" customWidth="1"/>
    <col min="14598" max="14598" width="7" style="45" customWidth="1"/>
    <col min="14599" max="14603" width="6.28515625" style="45" customWidth="1"/>
    <col min="14604" max="14605" width="4.7109375" style="45" customWidth="1"/>
    <col min="14606" max="14607" width="6.28515625" style="45" customWidth="1"/>
    <col min="14608" max="14608" width="7.7109375" style="45" customWidth="1"/>
    <col min="14609" max="14848" width="9.140625" style="45"/>
    <col min="14849" max="14849" width="5.7109375" style="45" customWidth="1"/>
    <col min="14850" max="14850" width="5.28515625" style="45" customWidth="1"/>
    <col min="14851" max="14851" width="3.7109375" style="45" customWidth="1"/>
    <col min="14852" max="14852" width="52.5703125" style="45" customWidth="1"/>
    <col min="14853" max="14853" width="6.28515625" style="45" customWidth="1"/>
    <col min="14854" max="14854" width="7" style="45" customWidth="1"/>
    <col min="14855" max="14859" width="6.28515625" style="45" customWidth="1"/>
    <col min="14860" max="14861" width="4.7109375" style="45" customWidth="1"/>
    <col min="14862" max="14863" width="6.28515625" style="45" customWidth="1"/>
    <col min="14864" max="14864" width="7.7109375" style="45" customWidth="1"/>
    <col min="14865" max="15104" width="9.140625" style="45"/>
    <col min="15105" max="15105" width="5.7109375" style="45" customWidth="1"/>
    <col min="15106" max="15106" width="5.28515625" style="45" customWidth="1"/>
    <col min="15107" max="15107" width="3.7109375" style="45" customWidth="1"/>
    <col min="15108" max="15108" width="52.5703125" style="45" customWidth="1"/>
    <col min="15109" max="15109" width="6.28515625" style="45" customWidth="1"/>
    <col min="15110" max="15110" width="7" style="45" customWidth="1"/>
    <col min="15111" max="15115" width="6.28515625" style="45" customWidth="1"/>
    <col min="15116" max="15117" width="4.7109375" style="45" customWidth="1"/>
    <col min="15118" max="15119" width="6.28515625" style="45" customWidth="1"/>
    <col min="15120" max="15120" width="7.7109375" style="45" customWidth="1"/>
    <col min="15121" max="15360" width="9.140625" style="45"/>
    <col min="15361" max="15361" width="5.7109375" style="45" customWidth="1"/>
    <col min="15362" max="15362" width="5.28515625" style="45" customWidth="1"/>
    <col min="15363" max="15363" width="3.7109375" style="45" customWidth="1"/>
    <col min="15364" max="15364" width="52.5703125" style="45" customWidth="1"/>
    <col min="15365" max="15365" width="6.28515625" style="45" customWidth="1"/>
    <col min="15366" max="15366" width="7" style="45" customWidth="1"/>
    <col min="15367" max="15371" width="6.28515625" style="45" customWidth="1"/>
    <col min="15372" max="15373" width="4.7109375" style="45" customWidth="1"/>
    <col min="15374" max="15375" width="6.28515625" style="45" customWidth="1"/>
    <col min="15376" max="15376" width="7.7109375" style="45" customWidth="1"/>
    <col min="15377" max="15616" width="9.140625" style="45"/>
    <col min="15617" max="15617" width="5.7109375" style="45" customWidth="1"/>
    <col min="15618" max="15618" width="5.28515625" style="45" customWidth="1"/>
    <col min="15619" max="15619" width="3.7109375" style="45" customWidth="1"/>
    <col min="15620" max="15620" width="52.5703125" style="45" customWidth="1"/>
    <col min="15621" max="15621" width="6.28515625" style="45" customWidth="1"/>
    <col min="15622" max="15622" width="7" style="45" customWidth="1"/>
    <col min="15623" max="15627" width="6.28515625" style="45" customWidth="1"/>
    <col min="15628" max="15629" width="4.7109375" style="45" customWidth="1"/>
    <col min="15630" max="15631" width="6.28515625" style="45" customWidth="1"/>
    <col min="15632" max="15632" width="7.7109375" style="45" customWidth="1"/>
    <col min="15633" max="15872" width="9.140625" style="45"/>
    <col min="15873" max="15873" width="5.7109375" style="45" customWidth="1"/>
    <col min="15874" max="15874" width="5.28515625" style="45" customWidth="1"/>
    <col min="15875" max="15875" width="3.7109375" style="45" customWidth="1"/>
    <col min="15876" max="15876" width="52.5703125" style="45" customWidth="1"/>
    <col min="15877" max="15877" width="6.28515625" style="45" customWidth="1"/>
    <col min="15878" max="15878" width="7" style="45" customWidth="1"/>
    <col min="15879" max="15883" width="6.28515625" style="45" customWidth="1"/>
    <col min="15884" max="15885" width="4.7109375" style="45" customWidth="1"/>
    <col min="15886" max="15887" width="6.28515625" style="45" customWidth="1"/>
    <col min="15888" max="15888" width="7.7109375" style="45" customWidth="1"/>
    <col min="15889" max="16128" width="9.140625" style="45"/>
    <col min="16129" max="16129" width="5.7109375" style="45" customWidth="1"/>
    <col min="16130" max="16130" width="5.28515625" style="45" customWidth="1"/>
    <col min="16131" max="16131" width="3.7109375" style="45" customWidth="1"/>
    <col min="16132" max="16132" width="52.5703125" style="45" customWidth="1"/>
    <col min="16133" max="16133" width="6.28515625" style="45" customWidth="1"/>
    <col min="16134" max="16134" width="7" style="45" customWidth="1"/>
    <col min="16135" max="16139" width="6.28515625" style="45" customWidth="1"/>
    <col min="16140" max="16141" width="4.7109375" style="45" customWidth="1"/>
    <col min="16142" max="16143" width="6.28515625" style="45" customWidth="1"/>
    <col min="16144" max="16144" width="7.7109375" style="45" customWidth="1"/>
    <col min="16145" max="16384" width="9.140625" style="45"/>
  </cols>
  <sheetData>
    <row r="1" spans="1:16" ht="15.75" customHeight="1" x14ac:dyDescent="0.25">
      <c r="A1" s="136" t="s">
        <v>175</v>
      </c>
      <c r="B1" s="136" t="s">
        <v>176</v>
      </c>
      <c r="C1" s="950" t="s">
        <v>177</v>
      </c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</row>
    <row r="2" spans="1:16" ht="15" customHeight="1" x14ac:dyDescent="0.25">
      <c r="A2" s="137"/>
      <c r="B2" s="137"/>
      <c r="C2" s="951" t="s">
        <v>0</v>
      </c>
      <c r="D2" s="952" t="s">
        <v>178</v>
      </c>
      <c r="E2" s="954" t="s">
        <v>179</v>
      </c>
      <c r="F2" s="960" t="s">
        <v>180</v>
      </c>
      <c r="G2" s="960"/>
      <c r="H2" s="960"/>
      <c r="I2" s="960"/>
      <c r="J2" s="960"/>
      <c r="K2" s="961"/>
      <c r="L2" s="962" t="s">
        <v>181</v>
      </c>
      <c r="M2" s="963"/>
      <c r="N2" s="954" t="s">
        <v>182</v>
      </c>
      <c r="O2" s="954" t="s">
        <v>183</v>
      </c>
      <c r="P2" s="954" t="s">
        <v>184</v>
      </c>
    </row>
    <row r="3" spans="1:16" ht="15" customHeight="1" x14ac:dyDescent="0.25">
      <c r="A3" s="137"/>
      <c r="B3" s="137"/>
      <c r="C3" s="951"/>
      <c r="D3" s="952"/>
      <c r="E3" s="954"/>
      <c r="F3" s="954" t="s">
        <v>9</v>
      </c>
      <c r="G3" s="969" t="s">
        <v>185</v>
      </c>
      <c r="H3" s="969"/>
      <c r="I3" s="969"/>
      <c r="J3" s="969"/>
      <c r="K3" s="954" t="s">
        <v>186</v>
      </c>
      <c r="L3" s="964"/>
      <c r="M3" s="965"/>
      <c r="N3" s="954"/>
      <c r="O3" s="954"/>
      <c r="P3" s="954"/>
    </row>
    <row r="4" spans="1:16" ht="15" customHeight="1" x14ac:dyDescent="0.25">
      <c r="A4" s="137"/>
      <c r="B4" s="137"/>
      <c r="C4" s="951"/>
      <c r="D4" s="952"/>
      <c r="E4" s="954"/>
      <c r="F4" s="961"/>
      <c r="G4" s="954" t="s">
        <v>187</v>
      </c>
      <c r="H4" s="960" t="s">
        <v>188</v>
      </c>
      <c r="I4" s="961"/>
      <c r="J4" s="961"/>
      <c r="K4" s="961"/>
      <c r="L4" s="964"/>
      <c r="M4" s="965"/>
      <c r="N4" s="954"/>
      <c r="O4" s="954"/>
      <c r="P4" s="954"/>
    </row>
    <row r="5" spans="1:16" ht="15" customHeight="1" x14ac:dyDescent="0.25">
      <c r="A5" s="137"/>
      <c r="B5" s="137"/>
      <c r="C5" s="951"/>
      <c r="D5" s="952"/>
      <c r="E5" s="954"/>
      <c r="F5" s="961"/>
      <c r="G5" s="959"/>
      <c r="H5" s="954" t="s">
        <v>15</v>
      </c>
      <c r="I5" s="954" t="s">
        <v>189</v>
      </c>
      <c r="J5" s="954" t="s">
        <v>190</v>
      </c>
      <c r="K5" s="961"/>
      <c r="L5" s="964"/>
      <c r="M5" s="965"/>
      <c r="N5" s="954"/>
      <c r="O5" s="954"/>
      <c r="P5" s="954"/>
    </row>
    <row r="6" spans="1:16" ht="15" customHeight="1" x14ac:dyDescent="0.25">
      <c r="A6" s="137"/>
      <c r="B6" s="137"/>
      <c r="C6" s="951"/>
      <c r="D6" s="952"/>
      <c r="E6" s="954"/>
      <c r="F6" s="961"/>
      <c r="G6" s="959"/>
      <c r="H6" s="954"/>
      <c r="I6" s="954"/>
      <c r="J6" s="954"/>
      <c r="K6" s="961"/>
      <c r="L6" s="964"/>
      <c r="M6" s="965"/>
      <c r="N6" s="954"/>
      <c r="O6" s="954"/>
      <c r="P6" s="954"/>
    </row>
    <row r="7" spans="1:16" ht="15" customHeight="1" x14ac:dyDescent="0.25">
      <c r="A7" s="137"/>
      <c r="B7" s="137"/>
      <c r="C7" s="951"/>
      <c r="D7" s="952"/>
      <c r="E7" s="954"/>
      <c r="F7" s="961"/>
      <c r="G7" s="959"/>
      <c r="H7" s="954"/>
      <c r="I7" s="954"/>
      <c r="J7" s="954"/>
      <c r="K7" s="961"/>
      <c r="L7" s="964"/>
      <c r="M7" s="965"/>
      <c r="N7" s="954"/>
      <c r="O7" s="954"/>
      <c r="P7" s="954"/>
    </row>
    <row r="8" spans="1:16" ht="15" customHeight="1" x14ac:dyDescent="0.25">
      <c r="A8" s="137"/>
      <c r="B8" s="137"/>
      <c r="C8" s="951"/>
      <c r="D8" s="952"/>
      <c r="E8" s="955"/>
      <c r="F8" s="968"/>
      <c r="G8" s="970"/>
      <c r="H8" s="955"/>
      <c r="I8" s="955"/>
      <c r="J8" s="955"/>
      <c r="K8" s="968"/>
      <c r="L8" s="966"/>
      <c r="M8" s="967"/>
      <c r="N8" s="954"/>
      <c r="O8" s="954"/>
      <c r="P8" s="954"/>
    </row>
    <row r="9" spans="1:16" ht="15" customHeight="1" x14ac:dyDescent="0.25">
      <c r="A9" s="137" t="s">
        <v>191</v>
      </c>
      <c r="B9" s="137" t="s">
        <v>192</v>
      </c>
      <c r="C9" s="192">
        <v>1</v>
      </c>
      <c r="D9" s="207" t="s">
        <v>30</v>
      </c>
      <c r="E9" s="208">
        <v>5</v>
      </c>
      <c r="F9" s="209">
        <f>E9*30</f>
        <v>150</v>
      </c>
      <c r="G9" s="210">
        <f>SUM(H9+I9+J9)</f>
        <v>60</v>
      </c>
      <c r="H9" s="209">
        <v>30</v>
      </c>
      <c r="I9" s="209"/>
      <c r="J9" s="209">
        <v>30</v>
      </c>
      <c r="K9" s="210">
        <f>F9-G9</f>
        <v>90</v>
      </c>
      <c r="L9" s="936">
        <f>G9/15</f>
        <v>4</v>
      </c>
      <c r="M9" s="937"/>
      <c r="N9" s="192" t="s">
        <v>194</v>
      </c>
      <c r="O9" s="211">
        <f t="shared" ref="O9:O10" si="0">G9/F9*100</f>
        <v>40</v>
      </c>
      <c r="P9" s="212" t="s">
        <v>308</v>
      </c>
    </row>
    <row r="10" spans="1:16" ht="15" customHeight="1" x14ac:dyDescent="0.25">
      <c r="A10" s="137" t="s">
        <v>191</v>
      </c>
      <c r="B10" s="137" t="s">
        <v>192</v>
      </c>
      <c r="C10" s="192">
        <v>2</v>
      </c>
      <c r="D10" s="227" t="s">
        <v>26</v>
      </c>
      <c r="E10" s="228">
        <v>2</v>
      </c>
      <c r="F10" s="229">
        <f>E10*30</f>
        <v>60</v>
      </c>
      <c r="G10" s="230">
        <f>SUM(H10+I10+J10)</f>
        <v>30</v>
      </c>
      <c r="H10" s="229"/>
      <c r="I10" s="229"/>
      <c r="J10" s="229">
        <v>30</v>
      </c>
      <c r="K10" s="230">
        <f t="shared" ref="K10" si="1">F10-G10</f>
        <v>30</v>
      </c>
      <c r="L10" s="936">
        <f t="shared" ref="L10:L16" si="2">G10/15</f>
        <v>2</v>
      </c>
      <c r="M10" s="937"/>
      <c r="N10" s="192"/>
      <c r="O10" s="211">
        <f t="shared" si="0"/>
        <v>50</v>
      </c>
      <c r="P10" s="212" t="s">
        <v>193</v>
      </c>
    </row>
    <row r="11" spans="1:16" ht="15" customHeight="1" x14ac:dyDescent="0.25">
      <c r="A11" s="137" t="s">
        <v>191</v>
      </c>
      <c r="B11" s="137" t="s">
        <v>192</v>
      </c>
      <c r="C11" s="192">
        <v>3</v>
      </c>
      <c r="D11" s="207" t="s">
        <v>271</v>
      </c>
      <c r="E11" s="231">
        <v>3</v>
      </c>
      <c r="F11" s="232">
        <f>E11*30</f>
        <v>90</v>
      </c>
      <c r="G11" s="233">
        <f>SUM(H11+I11+J11)</f>
        <v>45</v>
      </c>
      <c r="H11" s="242">
        <v>15</v>
      </c>
      <c r="I11" s="243">
        <v>30</v>
      </c>
      <c r="J11" s="243"/>
      <c r="K11" s="233">
        <f>F11-G11</f>
        <v>45</v>
      </c>
      <c r="L11" s="936">
        <f t="shared" si="2"/>
        <v>3</v>
      </c>
      <c r="M11" s="937"/>
      <c r="N11" s="192" t="s">
        <v>191</v>
      </c>
      <c r="O11" s="211">
        <f>G11/F11*100</f>
        <v>50</v>
      </c>
      <c r="P11" s="244" t="s">
        <v>195</v>
      </c>
    </row>
    <row r="12" spans="1:16" ht="15" customHeight="1" x14ac:dyDescent="0.25">
      <c r="A12" s="137" t="s">
        <v>101</v>
      </c>
      <c r="B12" s="137" t="s">
        <v>192</v>
      </c>
      <c r="C12" s="192">
        <v>4</v>
      </c>
      <c r="D12" s="207" t="s">
        <v>267</v>
      </c>
      <c r="E12" s="231">
        <v>3</v>
      </c>
      <c r="F12" s="242">
        <f t="shared" ref="F12" si="3">E12*30</f>
        <v>90</v>
      </c>
      <c r="G12" s="233">
        <f t="shared" ref="G12:G13" si="4">SUM(H12+I12+J12)</f>
        <v>30</v>
      </c>
      <c r="H12" s="242">
        <v>16</v>
      </c>
      <c r="I12" s="243"/>
      <c r="J12" s="243">
        <v>14</v>
      </c>
      <c r="K12" s="233">
        <f t="shared" ref="K12:K13" si="5">F12-G12</f>
        <v>60</v>
      </c>
      <c r="L12" s="936">
        <f t="shared" si="2"/>
        <v>2</v>
      </c>
      <c r="M12" s="937"/>
      <c r="N12" s="192" t="s">
        <v>191</v>
      </c>
      <c r="O12" s="211">
        <f>G12/F12*100</f>
        <v>33.333333333333329</v>
      </c>
      <c r="P12" s="212" t="s">
        <v>196</v>
      </c>
    </row>
    <row r="13" spans="1:16" s="149" customFormat="1" ht="15" customHeight="1" x14ac:dyDescent="0.25">
      <c r="A13" s="137" t="s">
        <v>101</v>
      </c>
      <c r="B13" s="137" t="s">
        <v>192</v>
      </c>
      <c r="C13" s="192">
        <v>5</v>
      </c>
      <c r="D13" s="207" t="s">
        <v>153</v>
      </c>
      <c r="E13" s="231">
        <v>4</v>
      </c>
      <c r="F13" s="242">
        <f>E13*30</f>
        <v>120</v>
      </c>
      <c r="G13" s="233">
        <f t="shared" si="4"/>
        <v>60</v>
      </c>
      <c r="H13" s="242">
        <v>30</v>
      </c>
      <c r="I13" s="243"/>
      <c r="J13" s="243">
        <v>30</v>
      </c>
      <c r="K13" s="233">
        <f t="shared" si="5"/>
        <v>60</v>
      </c>
      <c r="L13" s="936">
        <f t="shared" si="2"/>
        <v>4</v>
      </c>
      <c r="M13" s="937"/>
      <c r="N13" s="192" t="s">
        <v>191</v>
      </c>
      <c r="O13" s="211">
        <f t="shared" ref="O13" si="6">G13/F13*100</f>
        <v>50</v>
      </c>
      <c r="P13" s="244" t="s">
        <v>196</v>
      </c>
    </row>
    <row r="14" spans="1:16" s="149" customFormat="1" ht="15" customHeight="1" x14ac:dyDescent="0.25">
      <c r="A14" s="137" t="s">
        <v>101</v>
      </c>
      <c r="B14" s="137" t="s">
        <v>192</v>
      </c>
      <c r="C14" s="192">
        <v>6</v>
      </c>
      <c r="D14" s="207" t="s">
        <v>210</v>
      </c>
      <c r="E14" s="208">
        <v>5</v>
      </c>
      <c r="F14" s="270">
        <f t="shared" ref="F14:F16" si="7">E14*30</f>
        <v>150</v>
      </c>
      <c r="G14" s="210">
        <f>SUM(H14+I14+J14)</f>
        <v>60</v>
      </c>
      <c r="H14" s="270">
        <v>16</v>
      </c>
      <c r="I14" s="271"/>
      <c r="J14" s="271">
        <v>44</v>
      </c>
      <c r="K14" s="210">
        <f>F14-G14</f>
        <v>90</v>
      </c>
      <c r="L14" s="936">
        <f t="shared" si="2"/>
        <v>4</v>
      </c>
      <c r="M14" s="937"/>
      <c r="N14" s="192" t="s">
        <v>194</v>
      </c>
      <c r="O14" s="211">
        <f>G14/F14*100</f>
        <v>40</v>
      </c>
      <c r="P14" s="244" t="s">
        <v>196</v>
      </c>
    </row>
    <row r="15" spans="1:16" s="149" customFormat="1" ht="15" customHeight="1" x14ac:dyDescent="0.25">
      <c r="A15" s="137" t="s">
        <v>101</v>
      </c>
      <c r="B15" s="137" t="s">
        <v>192</v>
      </c>
      <c r="C15" s="192">
        <v>7</v>
      </c>
      <c r="D15" s="207" t="s">
        <v>258</v>
      </c>
      <c r="E15" s="208">
        <v>4</v>
      </c>
      <c r="F15" s="270">
        <f t="shared" si="7"/>
        <v>120</v>
      </c>
      <c r="G15" s="210">
        <f t="shared" ref="G15:G16" si="8">SUM(H15+I15+J15)</f>
        <v>60</v>
      </c>
      <c r="H15" s="209">
        <v>12</v>
      </c>
      <c r="I15" s="209"/>
      <c r="J15" s="209">
        <v>48</v>
      </c>
      <c r="K15" s="210">
        <f>F15-G15</f>
        <v>60</v>
      </c>
      <c r="L15" s="956">
        <f t="shared" si="2"/>
        <v>4</v>
      </c>
      <c r="M15" s="937"/>
      <c r="N15" s="192" t="s">
        <v>194</v>
      </c>
      <c r="O15" s="211">
        <f t="shared" ref="O15" si="9">G15/F15*100</f>
        <v>50</v>
      </c>
      <c r="P15" s="244" t="s">
        <v>196</v>
      </c>
    </row>
    <row r="16" spans="1:16" ht="15" customHeight="1" x14ac:dyDescent="0.25">
      <c r="A16" s="137" t="s">
        <v>101</v>
      </c>
      <c r="B16" s="137" t="s">
        <v>192</v>
      </c>
      <c r="C16" s="192">
        <v>8</v>
      </c>
      <c r="D16" s="207" t="s">
        <v>173</v>
      </c>
      <c r="E16" s="308">
        <v>2</v>
      </c>
      <c r="F16" s="192">
        <f t="shared" si="7"/>
        <v>60</v>
      </c>
      <c r="G16" s="210">
        <f t="shared" si="8"/>
        <v>30</v>
      </c>
      <c r="H16" s="192"/>
      <c r="I16" s="192"/>
      <c r="J16" s="192">
        <v>30</v>
      </c>
      <c r="K16" s="192">
        <f t="shared" ref="K16" si="10">F16-G16</f>
        <v>30</v>
      </c>
      <c r="L16" s="956">
        <f t="shared" si="2"/>
        <v>2</v>
      </c>
      <c r="M16" s="937"/>
      <c r="N16" s="192" t="s">
        <v>191</v>
      </c>
      <c r="O16" s="211">
        <f>G16/F16*100</f>
        <v>50</v>
      </c>
      <c r="P16" s="244" t="s">
        <v>196</v>
      </c>
    </row>
    <row r="17" spans="1:16" ht="15" customHeight="1" x14ac:dyDescent="0.25">
      <c r="A17" s="137"/>
      <c r="B17" s="137"/>
      <c r="C17" s="118"/>
      <c r="D17" s="138" t="s">
        <v>14</v>
      </c>
      <c r="E17" s="152">
        <f>SUM(E9:E16)</f>
        <v>28</v>
      </c>
      <c r="F17" s="150">
        <f t="shared" ref="F17:K17" si="11">SUM(F9:F16)</f>
        <v>840</v>
      </c>
      <c r="G17" s="150">
        <f t="shared" si="11"/>
        <v>375</v>
      </c>
      <c r="H17" s="150">
        <f t="shared" si="11"/>
        <v>119</v>
      </c>
      <c r="I17" s="150">
        <f t="shared" si="11"/>
        <v>30</v>
      </c>
      <c r="J17" s="150">
        <f t="shared" si="11"/>
        <v>226</v>
      </c>
      <c r="K17" s="150">
        <f t="shared" si="11"/>
        <v>465</v>
      </c>
      <c r="L17" s="957">
        <f>SUM(L9:M16)</f>
        <v>25</v>
      </c>
      <c r="M17" s="958"/>
      <c r="N17" s="150"/>
      <c r="O17" s="150"/>
      <c r="P17" s="151"/>
    </row>
    <row r="18" spans="1:16" ht="15" customHeight="1" x14ac:dyDescent="0.25">
      <c r="A18" s="137"/>
      <c r="B18" s="137"/>
      <c r="C18" s="137"/>
      <c r="D18" s="139" t="s">
        <v>198</v>
      </c>
      <c r="E18" s="140">
        <f>30-E17</f>
        <v>2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2"/>
      <c r="P18" s="143"/>
    </row>
    <row r="19" spans="1:16" ht="15" customHeight="1" x14ac:dyDescent="0.25">
      <c r="A19" s="137"/>
      <c r="B19" s="137"/>
      <c r="C19" s="950" t="s">
        <v>199</v>
      </c>
      <c r="D19" s="950"/>
      <c r="E19" s="950"/>
      <c r="F19" s="950"/>
      <c r="G19" s="950"/>
      <c r="H19" s="950"/>
      <c r="I19" s="950"/>
      <c r="J19" s="950"/>
      <c r="K19" s="950"/>
      <c r="L19" s="950"/>
      <c r="M19" s="950"/>
      <c r="N19" s="950"/>
      <c r="O19" s="950"/>
      <c r="P19" s="950"/>
    </row>
    <row r="20" spans="1:16" ht="15" customHeight="1" x14ac:dyDescent="0.25">
      <c r="A20" s="137"/>
      <c r="B20" s="137"/>
      <c r="C20" s="951" t="s">
        <v>0</v>
      </c>
      <c r="D20" s="952" t="s">
        <v>178</v>
      </c>
      <c r="E20" s="954" t="s">
        <v>179</v>
      </c>
      <c r="F20" s="960" t="s">
        <v>180</v>
      </c>
      <c r="G20" s="960"/>
      <c r="H20" s="960"/>
      <c r="I20" s="960"/>
      <c r="J20" s="960"/>
      <c r="K20" s="961"/>
      <c r="L20" s="940" t="s">
        <v>181</v>
      </c>
      <c r="M20" s="941"/>
      <c r="N20" s="954" t="s">
        <v>182</v>
      </c>
      <c r="O20" s="954" t="s">
        <v>183</v>
      </c>
      <c r="P20" s="954" t="s">
        <v>184</v>
      </c>
    </row>
    <row r="21" spans="1:16" ht="15" customHeight="1" x14ac:dyDescent="0.25">
      <c r="A21" s="137"/>
      <c r="B21" s="137"/>
      <c r="C21" s="951"/>
      <c r="D21" s="952"/>
      <c r="E21" s="954"/>
      <c r="F21" s="954" t="s">
        <v>9</v>
      </c>
      <c r="G21" s="969" t="s">
        <v>185</v>
      </c>
      <c r="H21" s="969"/>
      <c r="I21" s="969"/>
      <c r="J21" s="969"/>
      <c r="K21" s="954" t="s">
        <v>186</v>
      </c>
      <c r="L21" s="942"/>
      <c r="M21" s="943"/>
      <c r="N21" s="954"/>
      <c r="O21" s="954"/>
      <c r="P21" s="954"/>
    </row>
    <row r="22" spans="1:16" ht="15" customHeight="1" x14ac:dyDescent="0.25">
      <c r="A22" s="137"/>
      <c r="B22" s="137"/>
      <c r="C22" s="951"/>
      <c r="D22" s="952"/>
      <c r="E22" s="954"/>
      <c r="F22" s="961"/>
      <c r="G22" s="954" t="s">
        <v>187</v>
      </c>
      <c r="H22" s="960" t="s">
        <v>188</v>
      </c>
      <c r="I22" s="961"/>
      <c r="J22" s="961"/>
      <c r="K22" s="961"/>
      <c r="L22" s="942"/>
      <c r="M22" s="943"/>
      <c r="N22" s="954"/>
      <c r="O22" s="954"/>
      <c r="P22" s="954"/>
    </row>
    <row r="23" spans="1:16" ht="15" customHeight="1" x14ac:dyDescent="0.25">
      <c r="A23" s="137"/>
      <c r="B23" s="137"/>
      <c r="C23" s="951"/>
      <c r="D23" s="952"/>
      <c r="E23" s="954"/>
      <c r="F23" s="961"/>
      <c r="G23" s="959"/>
      <c r="H23" s="954" t="s">
        <v>15</v>
      </c>
      <c r="I23" s="954" t="s">
        <v>189</v>
      </c>
      <c r="J23" s="954" t="s">
        <v>190</v>
      </c>
      <c r="K23" s="961"/>
      <c r="L23" s="942"/>
      <c r="M23" s="943"/>
      <c r="N23" s="954"/>
      <c r="O23" s="954"/>
      <c r="P23" s="954"/>
    </row>
    <row r="24" spans="1:16" ht="15" customHeight="1" x14ac:dyDescent="0.25">
      <c r="A24" s="137"/>
      <c r="B24" s="137"/>
      <c r="C24" s="951"/>
      <c r="D24" s="952"/>
      <c r="E24" s="954"/>
      <c r="F24" s="961"/>
      <c r="G24" s="959"/>
      <c r="H24" s="954"/>
      <c r="I24" s="954"/>
      <c r="J24" s="954"/>
      <c r="K24" s="961"/>
      <c r="L24" s="942"/>
      <c r="M24" s="943"/>
      <c r="N24" s="954"/>
      <c r="O24" s="954"/>
      <c r="P24" s="954"/>
    </row>
    <row r="25" spans="1:16" ht="15" customHeight="1" x14ac:dyDescent="0.25">
      <c r="A25" s="137"/>
      <c r="B25" s="137"/>
      <c r="C25" s="951"/>
      <c r="D25" s="952"/>
      <c r="E25" s="954"/>
      <c r="F25" s="961"/>
      <c r="G25" s="959"/>
      <c r="H25" s="954"/>
      <c r="I25" s="954"/>
      <c r="J25" s="954"/>
      <c r="K25" s="961"/>
      <c r="L25" s="942"/>
      <c r="M25" s="943"/>
      <c r="N25" s="954"/>
      <c r="O25" s="954"/>
      <c r="P25" s="954"/>
    </row>
    <row r="26" spans="1:16" ht="15" customHeight="1" x14ac:dyDescent="0.25">
      <c r="A26" s="137"/>
      <c r="B26" s="137"/>
      <c r="C26" s="951"/>
      <c r="D26" s="952"/>
      <c r="E26" s="954"/>
      <c r="F26" s="961"/>
      <c r="G26" s="959"/>
      <c r="H26" s="954"/>
      <c r="I26" s="954"/>
      <c r="J26" s="954"/>
      <c r="K26" s="961"/>
      <c r="L26" s="944"/>
      <c r="M26" s="945"/>
      <c r="N26" s="954"/>
      <c r="O26" s="954"/>
      <c r="P26" s="954"/>
    </row>
    <row r="27" spans="1:16" ht="15" customHeight="1" x14ac:dyDescent="0.25">
      <c r="A27" s="137" t="s">
        <v>191</v>
      </c>
      <c r="B27" s="137" t="s">
        <v>192</v>
      </c>
      <c r="C27" s="192">
        <v>1</v>
      </c>
      <c r="D27" s="227" t="s">
        <v>26</v>
      </c>
      <c r="E27" s="231">
        <v>2</v>
      </c>
      <c r="F27" s="232">
        <f t="shared" ref="F27" si="12">E27*30</f>
        <v>60</v>
      </c>
      <c r="G27" s="233">
        <f>SUM(H27+I27+J27)</f>
        <v>36</v>
      </c>
      <c r="H27" s="232"/>
      <c r="I27" s="232"/>
      <c r="J27" s="232">
        <v>36</v>
      </c>
      <c r="K27" s="233">
        <f t="shared" ref="K27" si="13">F27-G27</f>
        <v>24</v>
      </c>
      <c r="L27" s="936">
        <f t="shared" ref="L27:L30" si="14">G27/18</f>
        <v>2</v>
      </c>
      <c r="M27" s="937"/>
      <c r="N27" s="192" t="s">
        <v>191</v>
      </c>
      <c r="O27" s="211">
        <f t="shared" ref="O27" si="15">G27/F27*100</f>
        <v>60</v>
      </c>
      <c r="P27" s="212" t="s">
        <v>193</v>
      </c>
    </row>
    <row r="28" spans="1:16" ht="15" customHeight="1" x14ac:dyDescent="0.25">
      <c r="A28" s="137" t="s">
        <v>191</v>
      </c>
      <c r="B28" s="137" t="s">
        <v>192</v>
      </c>
      <c r="C28" s="192">
        <v>2</v>
      </c>
      <c r="D28" s="207" t="s">
        <v>200</v>
      </c>
      <c r="E28" s="231">
        <v>3</v>
      </c>
      <c r="F28" s="242">
        <f>E28*30</f>
        <v>90</v>
      </c>
      <c r="G28" s="233">
        <f t="shared" ref="G28:G30" si="16">SUM(H28+I28+J28)</f>
        <v>36</v>
      </c>
      <c r="H28" s="242">
        <v>18</v>
      </c>
      <c r="I28" s="243"/>
      <c r="J28" s="243">
        <v>18</v>
      </c>
      <c r="K28" s="233">
        <f>F28-G28</f>
        <v>54</v>
      </c>
      <c r="L28" s="936">
        <f t="shared" si="14"/>
        <v>2</v>
      </c>
      <c r="M28" s="937"/>
      <c r="N28" s="192" t="s">
        <v>191</v>
      </c>
      <c r="O28" s="211">
        <f>G28/F28*100</f>
        <v>40</v>
      </c>
      <c r="P28" s="212" t="s">
        <v>196</v>
      </c>
    </row>
    <row r="29" spans="1:16" ht="15" customHeight="1" x14ac:dyDescent="0.25">
      <c r="A29" s="137" t="s">
        <v>191</v>
      </c>
      <c r="B29" s="137" t="s">
        <v>192</v>
      </c>
      <c r="C29" s="192">
        <v>3</v>
      </c>
      <c r="D29" s="207" t="s">
        <v>28</v>
      </c>
      <c r="E29" s="208">
        <v>3</v>
      </c>
      <c r="F29" s="209">
        <f>E29*30</f>
        <v>90</v>
      </c>
      <c r="G29" s="210">
        <f t="shared" si="16"/>
        <v>36</v>
      </c>
      <c r="H29" s="210">
        <v>18</v>
      </c>
      <c r="I29" s="210"/>
      <c r="J29" s="210">
        <v>18</v>
      </c>
      <c r="K29" s="210">
        <f>F29-G29</f>
        <v>54</v>
      </c>
      <c r="L29" s="936">
        <f t="shared" si="14"/>
        <v>2</v>
      </c>
      <c r="M29" s="937"/>
      <c r="N29" s="192" t="s">
        <v>191</v>
      </c>
      <c r="O29" s="211">
        <f t="shared" ref="O29" si="17">G29/F29*100</f>
        <v>40</v>
      </c>
      <c r="P29" s="212" t="s">
        <v>193</v>
      </c>
    </row>
    <row r="30" spans="1:16" ht="15" customHeight="1" x14ac:dyDescent="0.25">
      <c r="A30" s="137" t="s">
        <v>101</v>
      </c>
      <c r="B30" s="137" t="s">
        <v>192</v>
      </c>
      <c r="C30" s="192">
        <v>4</v>
      </c>
      <c r="D30" s="207" t="s">
        <v>173</v>
      </c>
      <c r="E30" s="308">
        <v>3</v>
      </c>
      <c r="F30" s="192">
        <f t="shared" ref="F30" si="18">E30*30</f>
        <v>90</v>
      </c>
      <c r="G30" s="210">
        <f t="shared" si="16"/>
        <v>36</v>
      </c>
      <c r="H30" s="192"/>
      <c r="I30" s="192"/>
      <c r="J30" s="192">
        <v>36</v>
      </c>
      <c r="K30" s="192">
        <f t="shared" ref="K30" si="19">F30-G30</f>
        <v>54</v>
      </c>
      <c r="L30" s="936">
        <f t="shared" si="14"/>
        <v>2</v>
      </c>
      <c r="M30" s="937"/>
      <c r="N30" s="192" t="s">
        <v>191</v>
      </c>
      <c r="O30" s="211">
        <f>G30/F30*100</f>
        <v>40</v>
      </c>
      <c r="P30" s="244" t="s">
        <v>196</v>
      </c>
    </row>
    <row r="31" spans="1:16" ht="15" customHeight="1" x14ac:dyDescent="0.25">
      <c r="A31" s="137" t="s">
        <v>101</v>
      </c>
      <c r="B31" s="137" t="s">
        <v>192</v>
      </c>
      <c r="C31" s="192">
        <v>5</v>
      </c>
      <c r="D31" s="207" t="s">
        <v>282</v>
      </c>
      <c r="E31" s="231">
        <v>5</v>
      </c>
      <c r="F31" s="242">
        <f t="shared" ref="F31:F34" si="20">E31*30</f>
        <v>150</v>
      </c>
      <c r="G31" s="233">
        <f t="shared" ref="G31" si="21">SUM(H31+I31+J31)</f>
        <v>54</v>
      </c>
      <c r="H31" s="242">
        <v>28</v>
      </c>
      <c r="I31" s="243"/>
      <c r="J31" s="243">
        <v>26</v>
      </c>
      <c r="K31" s="233">
        <f>F31-G31</f>
        <v>96</v>
      </c>
      <c r="L31" s="936">
        <f t="shared" ref="L31:L34" si="22">G31/18</f>
        <v>3</v>
      </c>
      <c r="M31" s="937"/>
      <c r="N31" s="192" t="s">
        <v>194</v>
      </c>
      <c r="O31" s="211">
        <f t="shared" ref="O31:O34" si="23">G31/F31*100</f>
        <v>36</v>
      </c>
      <c r="P31" s="244" t="s">
        <v>196</v>
      </c>
    </row>
    <row r="32" spans="1:16" ht="15" customHeight="1" x14ac:dyDescent="0.25">
      <c r="A32" s="137" t="s">
        <v>101</v>
      </c>
      <c r="B32" s="137" t="s">
        <v>192</v>
      </c>
      <c r="C32" s="192">
        <v>6</v>
      </c>
      <c r="D32" s="207" t="s">
        <v>102</v>
      </c>
      <c r="E32" s="208">
        <v>6</v>
      </c>
      <c r="F32" s="209">
        <f t="shared" si="20"/>
        <v>180</v>
      </c>
      <c r="G32" s="210">
        <f>SUM(H32+I32+J32)</f>
        <v>72</v>
      </c>
      <c r="H32" s="210">
        <v>36</v>
      </c>
      <c r="I32" s="210"/>
      <c r="J32" s="210">
        <v>36</v>
      </c>
      <c r="K32" s="210">
        <f t="shared" ref="K32:K33" si="24">F32-G32</f>
        <v>108</v>
      </c>
      <c r="L32" s="936">
        <f t="shared" si="22"/>
        <v>4</v>
      </c>
      <c r="M32" s="937"/>
      <c r="N32" s="192" t="s">
        <v>194</v>
      </c>
      <c r="O32" s="211">
        <f t="shared" si="23"/>
        <v>40</v>
      </c>
      <c r="P32" s="212" t="s">
        <v>196</v>
      </c>
    </row>
    <row r="33" spans="1:16" ht="15" customHeight="1" x14ac:dyDescent="0.25">
      <c r="A33" s="137" t="s">
        <v>101</v>
      </c>
      <c r="B33" s="137" t="s">
        <v>192</v>
      </c>
      <c r="C33" s="192">
        <v>7</v>
      </c>
      <c r="D33" s="207" t="s">
        <v>152</v>
      </c>
      <c r="E33" s="231">
        <v>5</v>
      </c>
      <c r="F33" s="232">
        <f t="shared" si="20"/>
        <v>150</v>
      </c>
      <c r="G33" s="233">
        <f>SUM(H33+I33+J33)</f>
        <v>72</v>
      </c>
      <c r="H33" s="233">
        <v>36</v>
      </c>
      <c r="I33" s="233"/>
      <c r="J33" s="233">
        <v>36</v>
      </c>
      <c r="K33" s="233">
        <f t="shared" si="24"/>
        <v>78</v>
      </c>
      <c r="L33" s="936">
        <f t="shared" si="22"/>
        <v>4</v>
      </c>
      <c r="M33" s="937"/>
      <c r="N33" s="192" t="s">
        <v>194</v>
      </c>
      <c r="O33" s="211">
        <f t="shared" si="23"/>
        <v>48</v>
      </c>
      <c r="P33" s="244" t="s">
        <v>196</v>
      </c>
    </row>
    <row r="34" spans="1:16" ht="15" customHeight="1" x14ac:dyDescent="0.25">
      <c r="A34" s="137" t="s">
        <v>101</v>
      </c>
      <c r="B34" s="137" t="s">
        <v>192</v>
      </c>
      <c r="C34" s="192">
        <v>8</v>
      </c>
      <c r="D34" s="227" t="s">
        <v>213</v>
      </c>
      <c r="E34" s="208">
        <v>5</v>
      </c>
      <c r="F34" s="270">
        <f t="shared" si="20"/>
        <v>150</v>
      </c>
      <c r="G34" s="210">
        <f t="shared" ref="G34" si="25">SUM(H34+I34+J34)</f>
        <v>72</v>
      </c>
      <c r="H34" s="270">
        <v>18</v>
      </c>
      <c r="I34" s="271"/>
      <c r="J34" s="271">
        <v>54</v>
      </c>
      <c r="K34" s="210">
        <f>F34-G34</f>
        <v>78</v>
      </c>
      <c r="L34" s="936">
        <f t="shared" si="22"/>
        <v>4</v>
      </c>
      <c r="M34" s="937"/>
      <c r="N34" s="192" t="s">
        <v>194</v>
      </c>
      <c r="O34" s="211">
        <f t="shared" si="23"/>
        <v>48</v>
      </c>
      <c r="P34" s="244" t="s">
        <v>196</v>
      </c>
    </row>
    <row r="35" spans="1:16" ht="15" customHeight="1" x14ac:dyDescent="0.25">
      <c r="A35" s="137"/>
      <c r="B35" s="137"/>
      <c r="C35" s="118"/>
      <c r="D35" s="144" t="s">
        <v>14</v>
      </c>
      <c r="E35" s="152">
        <f t="shared" ref="E35:K35" si="26">SUM(E27:E34)</f>
        <v>32</v>
      </c>
      <c r="F35" s="150">
        <f t="shared" si="26"/>
        <v>960</v>
      </c>
      <c r="G35" s="150">
        <f t="shared" si="26"/>
        <v>414</v>
      </c>
      <c r="H35" s="150">
        <f t="shared" si="26"/>
        <v>154</v>
      </c>
      <c r="I35" s="150">
        <f t="shared" si="26"/>
        <v>0</v>
      </c>
      <c r="J35" s="150">
        <f t="shared" si="26"/>
        <v>260</v>
      </c>
      <c r="K35" s="150">
        <f t="shared" si="26"/>
        <v>546</v>
      </c>
      <c r="L35" s="938">
        <f>SUM(L27:M34)</f>
        <v>23</v>
      </c>
      <c r="M35" s="947"/>
      <c r="N35" s="150"/>
      <c r="O35" s="150"/>
      <c r="P35" s="153"/>
    </row>
    <row r="36" spans="1:16" ht="15" customHeight="1" x14ac:dyDescent="0.25">
      <c r="A36" s="137"/>
      <c r="B36" s="137"/>
      <c r="C36" s="137"/>
      <c r="D36" s="139" t="s">
        <v>198</v>
      </c>
      <c r="E36" s="140">
        <f>30-E35</f>
        <v>-2</v>
      </c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3"/>
    </row>
    <row r="37" spans="1:16" ht="15" customHeight="1" x14ac:dyDescent="0.25">
      <c r="A37" s="137"/>
      <c r="B37" s="137"/>
      <c r="C37" s="950" t="s">
        <v>201</v>
      </c>
      <c r="D37" s="950"/>
      <c r="E37" s="950"/>
      <c r="F37" s="950"/>
      <c r="G37" s="950"/>
      <c r="H37" s="950"/>
      <c r="I37" s="950"/>
      <c r="J37" s="950"/>
      <c r="K37" s="950"/>
      <c r="L37" s="950"/>
      <c r="M37" s="950"/>
      <c r="N37" s="950"/>
      <c r="O37" s="950"/>
      <c r="P37" s="950"/>
    </row>
    <row r="38" spans="1:16" ht="15" customHeight="1" x14ac:dyDescent="0.25">
      <c r="A38" s="137"/>
      <c r="B38" s="137"/>
      <c r="C38" s="951" t="s">
        <v>0</v>
      </c>
      <c r="D38" s="952" t="s">
        <v>178</v>
      </c>
      <c r="E38" s="954" t="s">
        <v>179</v>
      </c>
      <c r="F38" s="960" t="s">
        <v>180</v>
      </c>
      <c r="G38" s="960"/>
      <c r="H38" s="960"/>
      <c r="I38" s="960"/>
      <c r="J38" s="960"/>
      <c r="K38" s="961"/>
      <c r="L38" s="954" t="s">
        <v>181</v>
      </c>
      <c r="M38" s="954"/>
      <c r="N38" s="954" t="s">
        <v>182</v>
      </c>
      <c r="O38" s="954" t="s">
        <v>183</v>
      </c>
      <c r="P38" s="954" t="s">
        <v>184</v>
      </c>
    </row>
    <row r="39" spans="1:16" ht="15" customHeight="1" x14ac:dyDescent="0.25">
      <c r="A39" s="137"/>
      <c r="B39" s="137"/>
      <c r="C39" s="951"/>
      <c r="D39" s="952"/>
      <c r="E39" s="954"/>
      <c r="F39" s="954" t="s">
        <v>9</v>
      </c>
      <c r="G39" s="969" t="s">
        <v>185</v>
      </c>
      <c r="H39" s="969"/>
      <c r="I39" s="969"/>
      <c r="J39" s="969"/>
      <c r="K39" s="954" t="s">
        <v>186</v>
      </c>
      <c r="L39" s="954"/>
      <c r="M39" s="954"/>
      <c r="N39" s="954"/>
      <c r="O39" s="954"/>
      <c r="P39" s="954"/>
    </row>
    <row r="40" spans="1:16" ht="15" customHeight="1" x14ac:dyDescent="0.25">
      <c r="A40" s="137"/>
      <c r="B40" s="137"/>
      <c r="C40" s="951"/>
      <c r="D40" s="952"/>
      <c r="E40" s="954"/>
      <c r="F40" s="961"/>
      <c r="G40" s="954" t="s">
        <v>187</v>
      </c>
      <c r="H40" s="960" t="s">
        <v>188</v>
      </c>
      <c r="I40" s="961"/>
      <c r="J40" s="961"/>
      <c r="K40" s="961"/>
      <c r="L40" s="954"/>
      <c r="M40" s="954"/>
      <c r="N40" s="954"/>
      <c r="O40" s="954"/>
      <c r="P40" s="954"/>
    </row>
    <row r="41" spans="1:16" ht="15" customHeight="1" x14ac:dyDescent="0.25">
      <c r="A41" s="137"/>
      <c r="B41" s="137"/>
      <c r="C41" s="951"/>
      <c r="D41" s="952"/>
      <c r="E41" s="954"/>
      <c r="F41" s="961"/>
      <c r="G41" s="959"/>
      <c r="H41" s="954" t="s">
        <v>15</v>
      </c>
      <c r="I41" s="954" t="s">
        <v>189</v>
      </c>
      <c r="J41" s="954" t="s">
        <v>190</v>
      </c>
      <c r="K41" s="961"/>
      <c r="L41" s="954"/>
      <c r="M41" s="954"/>
      <c r="N41" s="954"/>
      <c r="O41" s="954"/>
      <c r="P41" s="954"/>
    </row>
    <row r="42" spans="1:16" ht="15" customHeight="1" x14ac:dyDescent="0.25">
      <c r="A42" s="137"/>
      <c r="B42" s="137"/>
      <c r="C42" s="951"/>
      <c r="D42" s="952"/>
      <c r="E42" s="954"/>
      <c r="F42" s="961"/>
      <c r="G42" s="959"/>
      <c r="H42" s="954"/>
      <c r="I42" s="954"/>
      <c r="J42" s="954"/>
      <c r="K42" s="961"/>
      <c r="L42" s="954"/>
      <c r="M42" s="954"/>
      <c r="N42" s="954"/>
      <c r="O42" s="954"/>
      <c r="P42" s="954"/>
    </row>
    <row r="43" spans="1:16" ht="14.65" customHeight="1" x14ac:dyDescent="0.25">
      <c r="A43" s="137"/>
      <c r="B43" s="137"/>
      <c r="C43" s="951"/>
      <c r="D43" s="952"/>
      <c r="E43" s="954"/>
      <c r="F43" s="961"/>
      <c r="G43" s="959"/>
      <c r="H43" s="954"/>
      <c r="I43" s="954"/>
      <c r="J43" s="954"/>
      <c r="K43" s="961"/>
      <c r="L43" s="954"/>
      <c r="M43" s="954"/>
      <c r="N43" s="954"/>
      <c r="O43" s="954"/>
      <c r="P43" s="954"/>
    </row>
    <row r="44" spans="1:16" ht="30" customHeight="1" x14ac:dyDescent="0.25">
      <c r="A44" s="137"/>
      <c r="B44" s="137"/>
      <c r="C44" s="951"/>
      <c r="D44" s="952"/>
      <c r="E44" s="954"/>
      <c r="F44" s="961"/>
      <c r="G44" s="959"/>
      <c r="H44" s="954"/>
      <c r="I44" s="954"/>
      <c r="J44" s="954"/>
      <c r="K44" s="961"/>
      <c r="L44" s="954"/>
      <c r="M44" s="954"/>
      <c r="N44" s="954"/>
      <c r="O44" s="954"/>
      <c r="P44" s="954"/>
    </row>
    <row r="45" spans="1:16" ht="15" customHeight="1" x14ac:dyDescent="0.25">
      <c r="A45" s="137" t="s">
        <v>101</v>
      </c>
      <c r="B45" s="137" t="s">
        <v>192</v>
      </c>
      <c r="C45" s="192">
        <v>1</v>
      </c>
      <c r="D45" s="227" t="s">
        <v>259</v>
      </c>
      <c r="E45" s="208">
        <v>4</v>
      </c>
      <c r="F45" s="270">
        <f t="shared" ref="F45:F47" si="27">E45*30</f>
        <v>120</v>
      </c>
      <c r="G45" s="210">
        <f t="shared" ref="G45:G47" si="28">SUM(H45+I45+J45)</f>
        <v>60</v>
      </c>
      <c r="H45" s="209">
        <v>12</v>
      </c>
      <c r="I45" s="209"/>
      <c r="J45" s="209">
        <v>48</v>
      </c>
      <c r="K45" s="210">
        <f>F45-G45</f>
        <v>60</v>
      </c>
      <c r="L45" s="946">
        <f>G45/15</f>
        <v>4</v>
      </c>
      <c r="M45" s="946"/>
      <c r="N45" s="192" t="s">
        <v>194</v>
      </c>
      <c r="O45" s="211">
        <f>G45/F45*100</f>
        <v>50</v>
      </c>
      <c r="P45" s="244" t="s">
        <v>196</v>
      </c>
    </row>
    <row r="46" spans="1:16" ht="14.65" customHeight="1" x14ac:dyDescent="0.25">
      <c r="A46" s="137" t="s">
        <v>101</v>
      </c>
      <c r="B46" s="137" t="s">
        <v>192</v>
      </c>
      <c r="C46" s="192">
        <v>2</v>
      </c>
      <c r="D46" s="227" t="s">
        <v>235</v>
      </c>
      <c r="E46" s="208">
        <v>6</v>
      </c>
      <c r="F46" s="270">
        <f t="shared" si="27"/>
        <v>180</v>
      </c>
      <c r="G46" s="210">
        <f t="shared" si="28"/>
        <v>60</v>
      </c>
      <c r="H46" s="209">
        <v>30</v>
      </c>
      <c r="I46" s="209"/>
      <c r="J46" s="209">
        <v>30</v>
      </c>
      <c r="K46" s="210">
        <f t="shared" ref="K46:K47" si="29">F46-G46</f>
        <v>120</v>
      </c>
      <c r="L46" s="946">
        <f>G46/15</f>
        <v>4</v>
      </c>
      <c r="M46" s="946"/>
      <c r="N46" s="192" t="s">
        <v>194</v>
      </c>
      <c r="O46" s="211">
        <f>G46/F46*100</f>
        <v>33.333333333333329</v>
      </c>
      <c r="P46" s="244" t="s">
        <v>196</v>
      </c>
    </row>
    <row r="47" spans="1:16" ht="15" customHeight="1" x14ac:dyDescent="0.25">
      <c r="A47" s="137" t="s">
        <v>101</v>
      </c>
      <c r="B47" s="137" t="s">
        <v>192</v>
      </c>
      <c r="C47" s="192">
        <v>3</v>
      </c>
      <c r="D47" s="227" t="s">
        <v>46</v>
      </c>
      <c r="E47" s="208">
        <v>3</v>
      </c>
      <c r="F47" s="270">
        <f t="shared" si="27"/>
        <v>90</v>
      </c>
      <c r="G47" s="210">
        <f t="shared" si="28"/>
        <v>30</v>
      </c>
      <c r="H47" s="209">
        <v>16</v>
      </c>
      <c r="I47" s="209"/>
      <c r="J47" s="209">
        <v>14</v>
      </c>
      <c r="K47" s="210">
        <f t="shared" si="29"/>
        <v>60</v>
      </c>
      <c r="L47" s="946">
        <f>G47/15</f>
        <v>2</v>
      </c>
      <c r="M47" s="946"/>
      <c r="N47" s="192"/>
      <c r="O47" s="211">
        <f>G47/F47*100</f>
        <v>33.333333333333329</v>
      </c>
      <c r="P47" s="212" t="s">
        <v>196</v>
      </c>
    </row>
    <row r="48" spans="1:16" ht="15" customHeight="1" x14ac:dyDescent="0.25">
      <c r="A48" s="137" t="s">
        <v>101</v>
      </c>
      <c r="B48" s="137" t="s">
        <v>192</v>
      </c>
      <c r="C48" s="192">
        <v>4</v>
      </c>
      <c r="D48" s="227" t="s">
        <v>285</v>
      </c>
      <c r="E48" s="308">
        <v>2</v>
      </c>
      <c r="F48" s="192">
        <f>E48*30</f>
        <v>60</v>
      </c>
      <c r="G48" s="210">
        <f>SUM(H48+I48+J48)</f>
        <v>30</v>
      </c>
      <c r="H48" s="192">
        <v>16</v>
      </c>
      <c r="I48" s="192"/>
      <c r="J48" s="192">
        <v>14</v>
      </c>
      <c r="K48" s="192">
        <f>F48-G48</f>
        <v>30</v>
      </c>
      <c r="L48" s="946">
        <f>G48/15</f>
        <v>2</v>
      </c>
      <c r="M48" s="946"/>
      <c r="N48" s="192" t="s">
        <v>191</v>
      </c>
      <c r="O48" s="211">
        <f>G48/F48*100</f>
        <v>50</v>
      </c>
      <c r="P48" s="244" t="s">
        <v>196</v>
      </c>
    </row>
    <row r="49" spans="1:16" ht="15" customHeight="1" x14ac:dyDescent="0.25">
      <c r="A49" s="137" t="s">
        <v>101</v>
      </c>
      <c r="B49" s="137" t="s">
        <v>192</v>
      </c>
      <c r="C49" s="192">
        <v>5</v>
      </c>
      <c r="D49" s="227" t="s">
        <v>275</v>
      </c>
      <c r="E49" s="208">
        <v>3</v>
      </c>
      <c r="F49" s="270">
        <f>E49*30</f>
        <v>90</v>
      </c>
      <c r="G49" s="210">
        <f>SUM(H49+I49+J49)</f>
        <v>30</v>
      </c>
      <c r="H49" s="270">
        <v>15</v>
      </c>
      <c r="I49" s="271"/>
      <c r="J49" s="271">
        <v>15</v>
      </c>
      <c r="K49" s="210">
        <f>F49-G49</f>
        <v>60</v>
      </c>
      <c r="L49" s="946">
        <f>G49/15</f>
        <v>2</v>
      </c>
      <c r="M49" s="946"/>
      <c r="N49" s="192" t="s">
        <v>191</v>
      </c>
      <c r="O49" s="211">
        <f>G49/F49*100</f>
        <v>33.333333333333329</v>
      </c>
      <c r="P49" s="212" t="s">
        <v>319</v>
      </c>
    </row>
    <row r="50" spans="1:16" ht="14.65" customHeight="1" x14ac:dyDescent="0.25">
      <c r="A50" s="137" t="s">
        <v>191</v>
      </c>
      <c r="B50" s="137" t="s">
        <v>197</v>
      </c>
      <c r="C50" s="192">
        <v>6</v>
      </c>
      <c r="D50" s="227" t="s">
        <v>272</v>
      </c>
      <c r="E50" s="208">
        <v>4</v>
      </c>
      <c r="F50" s="209">
        <f t="shared" ref="F50:F52" si="30">E50*30</f>
        <v>120</v>
      </c>
      <c r="G50" s="210">
        <f>SUM(H50+I50+J50)</f>
        <v>45</v>
      </c>
      <c r="H50" s="209">
        <v>30</v>
      </c>
      <c r="I50" s="209"/>
      <c r="J50" s="209">
        <v>15</v>
      </c>
      <c r="K50" s="210">
        <f t="shared" ref="K50:K52" si="31">F50-G50</f>
        <v>75</v>
      </c>
      <c r="L50" s="936">
        <f t="shared" ref="L50:L52" si="32">G50/15</f>
        <v>3</v>
      </c>
      <c r="M50" s="937"/>
      <c r="N50" s="192" t="s">
        <v>191</v>
      </c>
      <c r="O50" s="211">
        <f t="shared" ref="O50:O52" si="33">G50/F50*100</f>
        <v>37.5</v>
      </c>
      <c r="P50" s="367"/>
    </row>
    <row r="51" spans="1:16" ht="30" customHeight="1" x14ac:dyDescent="0.25">
      <c r="A51" s="137" t="s">
        <v>101</v>
      </c>
      <c r="B51" s="137" t="s">
        <v>197</v>
      </c>
      <c r="C51" s="192">
        <v>7</v>
      </c>
      <c r="D51" s="227" t="s">
        <v>332</v>
      </c>
      <c r="E51" s="208">
        <v>4</v>
      </c>
      <c r="F51" s="209">
        <f t="shared" si="30"/>
        <v>120</v>
      </c>
      <c r="G51" s="210">
        <f>SUM(H51+I51+J51)</f>
        <v>46</v>
      </c>
      <c r="H51" s="209"/>
      <c r="I51" s="209"/>
      <c r="J51" s="209">
        <v>46</v>
      </c>
      <c r="K51" s="210">
        <f t="shared" si="31"/>
        <v>74</v>
      </c>
      <c r="L51" s="946">
        <f t="shared" si="32"/>
        <v>3.0666666666666669</v>
      </c>
      <c r="M51" s="946"/>
      <c r="N51" s="192" t="s">
        <v>191</v>
      </c>
      <c r="O51" s="211">
        <f t="shared" si="33"/>
        <v>38.333333333333336</v>
      </c>
      <c r="P51" s="244" t="s">
        <v>196</v>
      </c>
    </row>
    <row r="52" spans="1:16" ht="45" customHeight="1" x14ac:dyDescent="0.25">
      <c r="A52" s="137" t="s">
        <v>101</v>
      </c>
      <c r="B52" s="137" t="s">
        <v>197</v>
      </c>
      <c r="C52" s="192">
        <v>8</v>
      </c>
      <c r="D52" s="144" t="s">
        <v>296</v>
      </c>
      <c r="E52" s="319">
        <v>4</v>
      </c>
      <c r="F52" s="320">
        <f t="shared" si="30"/>
        <v>120</v>
      </c>
      <c r="G52" s="320">
        <f>H52+I52+J52</f>
        <v>60</v>
      </c>
      <c r="H52" s="322">
        <v>18</v>
      </c>
      <c r="I52" s="322"/>
      <c r="J52" s="322">
        <v>42</v>
      </c>
      <c r="K52" s="321">
        <f t="shared" si="31"/>
        <v>60</v>
      </c>
      <c r="L52" s="946">
        <f t="shared" si="32"/>
        <v>4</v>
      </c>
      <c r="M52" s="946"/>
      <c r="N52" s="192" t="s">
        <v>191</v>
      </c>
      <c r="O52" s="211">
        <f t="shared" si="33"/>
        <v>50</v>
      </c>
      <c r="P52" s="244" t="s">
        <v>196</v>
      </c>
    </row>
    <row r="53" spans="1:16" ht="15" customHeight="1" x14ac:dyDescent="0.25">
      <c r="A53" s="137"/>
      <c r="B53" s="137"/>
      <c r="C53" s="166"/>
      <c r="D53" s="138" t="s">
        <v>14</v>
      </c>
      <c r="E53" s="152">
        <f t="shared" ref="E53:K53" si="34">SUM(E45:E52)</f>
        <v>30</v>
      </c>
      <c r="F53" s="182">
        <f t="shared" si="34"/>
        <v>900</v>
      </c>
      <c r="G53" s="182">
        <f t="shared" si="34"/>
        <v>361</v>
      </c>
      <c r="H53" s="182">
        <f t="shared" si="34"/>
        <v>137</v>
      </c>
      <c r="I53" s="182">
        <f t="shared" si="34"/>
        <v>0</v>
      </c>
      <c r="J53" s="182">
        <f t="shared" si="34"/>
        <v>224</v>
      </c>
      <c r="K53" s="182">
        <f t="shared" si="34"/>
        <v>539</v>
      </c>
      <c r="L53" s="948">
        <f>SUM(L45:M52)</f>
        <v>24.066666666666666</v>
      </c>
      <c r="M53" s="949"/>
      <c r="N53" s="168"/>
      <c r="O53" s="168"/>
      <c r="P53" s="153"/>
    </row>
    <row r="54" spans="1:16" ht="15" customHeight="1" x14ac:dyDescent="0.25">
      <c r="A54" s="137"/>
      <c r="B54" s="137"/>
      <c r="C54" s="137"/>
      <c r="D54" s="139" t="s">
        <v>198</v>
      </c>
      <c r="E54" s="140">
        <f>30-E53</f>
        <v>0</v>
      </c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3"/>
    </row>
    <row r="55" spans="1:16" ht="15" customHeight="1" x14ac:dyDescent="0.25">
      <c r="A55" s="137"/>
      <c r="B55" s="137"/>
      <c r="C55" s="950" t="s">
        <v>202</v>
      </c>
      <c r="D55" s="950"/>
      <c r="E55" s="950"/>
      <c r="F55" s="950"/>
      <c r="G55" s="950"/>
      <c r="H55" s="950"/>
      <c r="I55" s="950"/>
      <c r="J55" s="950"/>
      <c r="K55" s="950"/>
      <c r="L55" s="950"/>
      <c r="M55" s="950"/>
      <c r="N55" s="950"/>
      <c r="O55" s="950"/>
      <c r="P55" s="950"/>
    </row>
    <row r="56" spans="1:16" ht="15" customHeight="1" x14ac:dyDescent="0.25">
      <c r="A56" s="137"/>
      <c r="B56" s="137"/>
      <c r="C56" s="951" t="s">
        <v>0</v>
      </c>
      <c r="D56" s="952" t="s">
        <v>178</v>
      </c>
      <c r="E56" s="954" t="s">
        <v>179</v>
      </c>
      <c r="F56" s="960" t="s">
        <v>180</v>
      </c>
      <c r="G56" s="960"/>
      <c r="H56" s="960"/>
      <c r="I56" s="960"/>
      <c r="J56" s="960"/>
      <c r="K56" s="961"/>
      <c r="L56" s="940" t="s">
        <v>181</v>
      </c>
      <c r="M56" s="941"/>
      <c r="N56" s="954" t="s">
        <v>182</v>
      </c>
      <c r="O56" s="954" t="s">
        <v>183</v>
      </c>
      <c r="P56" s="954" t="s">
        <v>184</v>
      </c>
    </row>
    <row r="57" spans="1:16" ht="15" customHeight="1" x14ac:dyDescent="0.25">
      <c r="A57" s="137"/>
      <c r="B57" s="137"/>
      <c r="C57" s="951"/>
      <c r="D57" s="952"/>
      <c r="E57" s="954"/>
      <c r="F57" s="954" t="s">
        <v>9</v>
      </c>
      <c r="G57" s="969" t="s">
        <v>185</v>
      </c>
      <c r="H57" s="969"/>
      <c r="I57" s="969"/>
      <c r="J57" s="969"/>
      <c r="K57" s="954" t="s">
        <v>186</v>
      </c>
      <c r="L57" s="942"/>
      <c r="M57" s="943"/>
      <c r="N57" s="954"/>
      <c r="O57" s="954"/>
      <c r="P57" s="954"/>
    </row>
    <row r="58" spans="1:16" ht="15" customHeight="1" x14ac:dyDescent="0.25">
      <c r="A58" s="137"/>
      <c r="B58" s="137"/>
      <c r="C58" s="951"/>
      <c r="D58" s="952"/>
      <c r="E58" s="954"/>
      <c r="F58" s="961"/>
      <c r="G58" s="954" t="s">
        <v>187</v>
      </c>
      <c r="H58" s="960" t="s">
        <v>188</v>
      </c>
      <c r="I58" s="961"/>
      <c r="J58" s="961"/>
      <c r="K58" s="961"/>
      <c r="L58" s="942"/>
      <c r="M58" s="943"/>
      <c r="N58" s="954"/>
      <c r="O58" s="954"/>
      <c r="P58" s="954"/>
    </row>
    <row r="59" spans="1:16" ht="15" customHeight="1" x14ac:dyDescent="0.25">
      <c r="A59" s="137"/>
      <c r="B59" s="137"/>
      <c r="C59" s="951"/>
      <c r="D59" s="952"/>
      <c r="E59" s="954"/>
      <c r="F59" s="961"/>
      <c r="G59" s="959"/>
      <c r="H59" s="954" t="s">
        <v>15</v>
      </c>
      <c r="I59" s="954" t="s">
        <v>189</v>
      </c>
      <c r="J59" s="954" t="s">
        <v>190</v>
      </c>
      <c r="K59" s="961"/>
      <c r="L59" s="942"/>
      <c r="M59" s="943"/>
      <c r="N59" s="954"/>
      <c r="O59" s="954"/>
      <c r="P59" s="954"/>
    </row>
    <row r="60" spans="1:16" ht="15" customHeight="1" x14ac:dyDescent="0.25">
      <c r="A60" s="137"/>
      <c r="B60" s="137"/>
      <c r="C60" s="951"/>
      <c r="D60" s="952"/>
      <c r="E60" s="954"/>
      <c r="F60" s="961"/>
      <c r="G60" s="959"/>
      <c r="H60" s="954"/>
      <c r="I60" s="954"/>
      <c r="J60" s="954"/>
      <c r="K60" s="961"/>
      <c r="L60" s="942"/>
      <c r="M60" s="943"/>
      <c r="N60" s="954"/>
      <c r="O60" s="954"/>
      <c r="P60" s="954"/>
    </row>
    <row r="61" spans="1:16" ht="14.25" customHeight="1" x14ac:dyDescent="0.25">
      <c r="A61" s="137"/>
      <c r="B61" s="137"/>
      <c r="C61" s="951"/>
      <c r="D61" s="952"/>
      <c r="E61" s="954"/>
      <c r="F61" s="961"/>
      <c r="G61" s="959"/>
      <c r="H61" s="954"/>
      <c r="I61" s="954"/>
      <c r="J61" s="954"/>
      <c r="K61" s="961"/>
      <c r="L61" s="942"/>
      <c r="M61" s="943"/>
      <c r="N61" s="954"/>
      <c r="O61" s="954"/>
      <c r="P61" s="954"/>
    </row>
    <row r="62" spans="1:16" ht="30" customHeight="1" x14ac:dyDescent="0.25">
      <c r="A62" s="137"/>
      <c r="B62" s="137"/>
      <c r="C62" s="951"/>
      <c r="D62" s="953"/>
      <c r="E62" s="955"/>
      <c r="F62" s="968"/>
      <c r="G62" s="970"/>
      <c r="H62" s="955"/>
      <c r="I62" s="955"/>
      <c r="J62" s="955"/>
      <c r="K62" s="968"/>
      <c r="L62" s="944"/>
      <c r="M62" s="945"/>
      <c r="N62" s="955"/>
      <c r="O62" s="955"/>
      <c r="P62" s="955"/>
    </row>
    <row r="63" spans="1:16" ht="15" customHeight="1" x14ac:dyDescent="0.25">
      <c r="A63" s="137" t="s">
        <v>191</v>
      </c>
      <c r="B63" s="137" t="s">
        <v>192</v>
      </c>
      <c r="C63" s="192">
        <v>1</v>
      </c>
      <c r="D63" s="227" t="s">
        <v>32</v>
      </c>
      <c r="E63" s="208">
        <v>3</v>
      </c>
      <c r="F63" s="209">
        <f>E63*30</f>
        <v>90</v>
      </c>
      <c r="G63" s="210">
        <f>SUM(H63+I63+J63)</f>
        <v>36</v>
      </c>
      <c r="H63" s="209">
        <v>18</v>
      </c>
      <c r="I63" s="209"/>
      <c r="J63" s="209">
        <v>18</v>
      </c>
      <c r="K63" s="210">
        <f>F63-G63</f>
        <v>54</v>
      </c>
      <c r="L63" s="946">
        <f>G63/18</f>
        <v>2</v>
      </c>
      <c r="M63" s="946"/>
      <c r="N63" s="192" t="s">
        <v>194</v>
      </c>
      <c r="O63" s="211">
        <f>G63/F63*100</f>
        <v>40</v>
      </c>
      <c r="P63" s="212" t="s">
        <v>308</v>
      </c>
    </row>
    <row r="64" spans="1:16" ht="15" customHeight="1" x14ac:dyDescent="0.25">
      <c r="A64" s="137" t="s">
        <v>191</v>
      </c>
      <c r="B64" s="137" t="s">
        <v>192</v>
      </c>
      <c r="C64" s="192">
        <v>2</v>
      </c>
      <c r="D64" s="207" t="s">
        <v>311</v>
      </c>
      <c r="E64" s="208">
        <v>5</v>
      </c>
      <c r="F64" s="209">
        <f>E64*30</f>
        <v>150</v>
      </c>
      <c r="G64" s="210">
        <f t="shared" ref="G64:G65" si="35">SUM(H64+I64+J64)</f>
        <v>120</v>
      </c>
      <c r="H64" s="210">
        <v>60</v>
      </c>
      <c r="I64" s="210"/>
      <c r="J64" s="210">
        <v>60</v>
      </c>
      <c r="K64" s="210">
        <f>F64-G64</f>
        <v>30</v>
      </c>
      <c r="L64" s="946">
        <f>G64/18</f>
        <v>6.666666666666667</v>
      </c>
      <c r="M64" s="946"/>
      <c r="N64" s="192" t="s">
        <v>276</v>
      </c>
      <c r="O64" s="211">
        <f t="shared" ref="O64" si="36">G64/F64*100</f>
        <v>80</v>
      </c>
      <c r="P64" s="258"/>
    </row>
    <row r="65" spans="1:16" ht="14.25" customHeight="1" x14ac:dyDescent="0.25">
      <c r="A65" s="137" t="s">
        <v>101</v>
      </c>
      <c r="B65" s="137" t="s">
        <v>192</v>
      </c>
      <c r="C65" s="192">
        <v>3</v>
      </c>
      <c r="D65" s="207" t="s">
        <v>46</v>
      </c>
      <c r="E65" s="319">
        <v>3</v>
      </c>
      <c r="F65" s="320">
        <f t="shared" ref="F65" si="37">E65*30</f>
        <v>90</v>
      </c>
      <c r="G65" s="321">
        <f t="shared" si="35"/>
        <v>36</v>
      </c>
      <c r="H65" s="322">
        <v>18</v>
      </c>
      <c r="I65" s="322"/>
      <c r="J65" s="322">
        <v>18</v>
      </c>
      <c r="K65" s="321">
        <f t="shared" ref="K65" si="38">F65-G65</f>
        <v>54</v>
      </c>
      <c r="L65" s="946">
        <f t="shared" ref="L65" si="39">G65/18</f>
        <v>2</v>
      </c>
      <c r="M65" s="946"/>
      <c r="N65" s="192" t="s">
        <v>194</v>
      </c>
      <c r="O65" s="211">
        <f>G65/F65*100</f>
        <v>40</v>
      </c>
      <c r="P65" s="212" t="s">
        <v>196</v>
      </c>
    </row>
    <row r="66" spans="1:16" ht="15" customHeight="1" x14ac:dyDescent="0.25">
      <c r="A66" s="137" t="s">
        <v>101</v>
      </c>
      <c r="B66" s="137" t="s">
        <v>192</v>
      </c>
      <c r="C66" s="192">
        <v>4</v>
      </c>
      <c r="D66" s="227" t="s">
        <v>285</v>
      </c>
      <c r="E66" s="308">
        <v>3</v>
      </c>
      <c r="F66" s="192">
        <f>E66*30</f>
        <v>90</v>
      </c>
      <c r="G66" s="210">
        <f t="shared" ref="G66" si="40">SUM(H66+I66+J66)</f>
        <v>36</v>
      </c>
      <c r="H66" s="192">
        <v>18</v>
      </c>
      <c r="I66" s="192"/>
      <c r="J66" s="192">
        <v>18</v>
      </c>
      <c r="K66" s="192">
        <f>F66-G66</f>
        <v>54</v>
      </c>
      <c r="L66" s="946">
        <f>G66/18</f>
        <v>2</v>
      </c>
      <c r="M66" s="946"/>
      <c r="N66" s="192" t="s">
        <v>194</v>
      </c>
      <c r="O66" s="211">
        <f>G66/F66*100</f>
        <v>40</v>
      </c>
      <c r="P66" s="244" t="s">
        <v>196</v>
      </c>
    </row>
    <row r="67" spans="1:16" ht="14.25" customHeight="1" x14ac:dyDescent="0.25">
      <c r="A67" s="137" t="s">
        <v>101</v>
      </c>
      <c r="B67" s="137" t="s">
        <v>192</v>
      </c>
      <c r="C67" s="192">
        <v>5</v>
      </c>
      <c r="D67" s="207" t="s">
        <v>286</v>
      </c>
      <c r="E67" s="231">
        <v>1</v>
      </c>
      <c r="F67" s="242">
        <f>E67*30</f>
        <v>30</v>
      </c>
      <c r="G67" s="233">
        <f>SUM(H67+I67+J67)</f>
        <v>18</v>
      </c>
      <c r="H67" s="232"/>
      <c r="I67" s="232"/>
      <c r="J67" s="232">
        <v>18</v>
      </c>
      <c r="K67" s="233">
        <f>F67-G67</f>
        <v>12</v>
      </c>
      <c r="L67" s="946">
        <f>G67/18</f>
        <v>1</v>
      </c>
      <c r="M67" s="946"/>
      <c r="N67" s="192" t="s">
        <v>276</v>
      </c>
      <c r="O67" s="211">
        <f>G67/F67*100</f>
        <v>60</v>
      </c>
      <c r="P67" s="212" t="s">
        <v>196</v>
      </c>
    </row>
    <row r="68" spans="1:16" ht="14.25" customHeight="1" x14ac:dyDescent="0.25">
      <c r="A68" s="137" t="s">
        <v>101</v>
      </c>
      <c r="B68" s="137" t="s">
        <v>192</v>
      </c>
      <c r="C68" s="192">
        <v>6</v>
      </c>
      <c r="D68" s="207" t="s">
        <v>149</v>
      </c>
      <c r="E68" s="231">
        <v>5</v>
      </c>
      <c r="F68" s="242">
        <f t="shared" ref="F68" si="41">E68*30</f>
        <v>150</v>
      </c>
      <c r="G68" s="233">
        <f>SUM(H68+I68+J68)</f>
        <v>72</v>
      </c>
      <c r="H68" s="242">
        <v>36</v>
      </c>
      <c r="I68" s="243"/>
      <c r="J68" s="243">
        <v>36</v>
      </c>
      <c r="K68" s="233">
        <f t="shared" ref="K68" si="42">F68-G68</f>
        <v>78</v>
      </c>
      <c r="L68" s="946">
        <f t="shared" ref="L68:L69" si="43">G68/18</f>
        <v>4</v>
      </c>
      <c r="M68" s="946"/>
      <c r="N68" s="192" t="s">
        <v>194</v>
      </c>
      <c r="O68" s="211">
        <f t="shared" ref="O68" si="44">G68/F68*100</f>
        <v>48</v>
      </c>
      <c r="P68" s="212" t="s">
        <v>196</v>
      </c>
    </row>
    <row r="69" spans="1:16" ht="15.75" customHeight="1" x14ac:dyDescent="0.25">
      <c r="A69" s="137" t="s">
        <v>101</v>
      </c>
      <c r="B69" s="137" t="s">
        <v>192</v>
      </c>
      <c r="C69" s="192">
        <v>7</v>
      </c>
      <c r="D69" s="207" t="s">
        <v>284</v>
      </c>
      <c r="E69" s="208">
        <v>6</v>
      </c>
      <c r="F69" s="209">
        <f>E69*30</f>
        <v>180</v>
      </c>
      <c r="G69" s="210">
        <f t="shared" ref="G69" si="45">SUM(H69+I69+J69)</f>
        <v>108</v>
      </c>
      <c r="H69" s="270"/>
      <c r="I69" s="271"/>
      <c r="J69" s="271">
        <v>108</v>
      </c>
      <c r="K69" s="210">
        <f>F69-G69</f>
        <v>72</v>
      </c>
      <c r="L69" s="946">
        <f t="shared" si="43"/>
        <v>6</v>
      </c>
      <c r="M69" s="946"/>
      <c r="N69" s="192" t="s">
        <v>276</v>
      </c>
      <c r="O69" s="211">
        <f>G69/F69*100</f>
        <v>60</v>
      </c>
      <c r="P69" s="212" t="s">
        <v>196</v>
      </c>
    </row>
    <row r="70" spans="1:16" ht="30" customHeight="1" x14ac:dyDescent="0.25">
      <c r="A70" s="137" t="s">
        <v>191</v>
      </c>
      <c r="B70" s="137" t="s">
        <v>197</v>
      </c>
      <c r="C70" s="192">
        <v>8</v>
      </c>
      <c r="D70" s="207" t="s">
        <v>209</v>
      </c>
      <c r="E70" s="208">
        <v>4</v>
      </c>
      <c r="F70" s="270">
        <f>E70*30</f>
        <v>120</v>
      </c>
      <c r="G70" s="270">
        <f>H70+I70+J70</f>
        <v>54</v>
      </c>
      <c r="H70" s="209">
        <v>36</v>
      </c>
      <c r="I70" s="209"/>
      <c r="J70" s="209">
        <v>18</v>
      </c>
      <c r="K70" s="210">
        <f>F70-G70</f>
        <v>66</v>
      </c>
      <c r="L70" s="946">
        <v>3</v>
      </c>
      <c r="M70" s="946"/>
      <c r="N70" s="192" t="s">
        <v>191</v>
      </c>
      <c r="O70" s="211">
        <f>G70/F70*100</f>
        <v>45</v>
      </c>
      <c r="P70" s="258"/>
    </row>
    <row r="71" spans="1:16" ht="15.75" customHeight="1" x14ac:dyDescent="0.25">
      <c r="A71" s="137"/>
      <c r="B71" s="137"/>
      <c r="C71" s="118"/>
      <c r="D71" s="144" t="s">
        <v>14</v>
      </c>
      <c r="E71" s="152">
        <f t="shared" ref="E71:K71" si="46">SUM(E63:E70)</f>
        <v>30</v>
      </c>
      <c r="F71" s="182">
        <f t="shared" si="46"/>
        <v>900</v>
      </c>
      <c r="G71" s="182">
        <f t="shared" si="46"/>
        <v>480</v>
      </c>
      <c r="H71" s="182">
        <f t="shared" si="46"/>
        <v>186</v>
      </c>
      <c r="I71" s="182">
        <f t="shared" si="46"/>
        <v>0</v>
      </c>
      <c r="J71" s="182">
        <f t="shared" si="46"/>
        <v>294</v>
      </c>
      <c r="K71" s="182">
        <f t="shared" si="46"/>
        <v>420</v>
      </c>
      <c r="L71" s="938">
        <f>SUM(L63:M70)</f>
        <v>26.666666666666668</v>
      </c>
      <c r="M71" s="939"/>
      <c r="N71" s="150"/>
      <c r="O71" s="150"/>
      <c r="P71" s="155"/>
    </row>
    <row r="72" spans="1:16" ht="15.75" customHeight="1" x14ac:dyDescent="0.25">
      <c r="A72" s="137"/>
      <c r="B72" s="137"/>
      <c r="C72" s="137"/>
      <c r="D72" s="139" t="s">
        <v>198</v>
      </c>
      <c r="E72" s="140">
        <f>30-E71</f>
        <v>0</v>
      </c>
      <c r="F72" s="141"/>
      <c r="G72" s="141"/>
      <c r="H72" s="141"/>
      <c r="I72" s="141"/>
      <c r="J72" s="141"/>
      <c r="K72" s="141"/>
      <c r="L72" s="141"/>
      <c r="M72" s="141"/>
      <c r="N72" s="141"/>
      <c r="O72" s="142"/>
      <c r="P72" s="143"/>
    </row>
    <row r="73" spans="1:16" ht="15.75" customHeight="1" x14ac:dyDescent="0.25">
      <c r="A73" s="137"/>
      <c r="B73" s="137"/>
      <c r="C73" s="950" t="s">
        <v>203</v>
      </c>
      <c r="D73" s="950"/>
      <c r="E73" s="950"/>
      <c r="F73" s="950"/>
      <c r="G73" s="950"/>
      <c r="H73" s="950"/>
      <c r="I73" s="950"/>
      <c r="J73" s="950"/>
      <c r="K73" s="950"/>
      <c r="L73" s="950"/>
      <c r="M73" s="950"/>
      <c r="N73" s="950"/>
      <c r="O73" s="950"/>
      <c r="P73" s="950"/>
    </row>
    <row r="74" spans="1:16" ht="15.75" customHeight="1" x14ac:dyDescent="0.25">
      <c r="A74" s="137"/>
      <c r="B74" s="137"/>
      <c r="C74" s="951" t="s">
        <v>0</v>
      </c>
      <c r="D74" s="952" t="s">
        <v>178</v>
      </c>
      <c r="E74" s="954" t="s">
        <v>179</v>
      </c>
      <c r="F74" s="960" t="s">
        <v>180</v>
      </c>
      <c r="G74" s="960"/>
      <c r="H74" s="960"/>
      <c r="I74" s="960"/>
      <c r="J74" s="960"/>
      <c r="K74" s="961"/>
      <c r="L74" s="962" t="s">
        <v>181</v>
      </c>
      <c r="M74" s="963"/>
      <c r="N74" s="954" t="s">
        <v>182</v>
      </c>
      <c r="O74" s="954" t="s">
        <v>183</v>
      </c>
      <c r="P74" s="954" t="s">
        <v>184</v>
      </c>
    </row>
    <row r="75" spans="1:16" ht="15" customHeight="1" x14ac:dyDescent="0.25">
      <c r="A75" s="137"/>
      <c r="B75" s="137"/>
      <c r="C75" s="951"/>
      <c r="D75" s="952"/>
      <c r="E75" s="954"/>
      <c r="F75" s="954" t="s">
        <v>9</v>
      </c>
      <c r="G75" s="969" t="s">
        <v>185</v>
      </c>
      <c r="H75" s="969"/>
      <c r="I75" s="969"/>
      <c r="J75" s="969"/>
      <c r="K75" s="954" t="s">
        <v>186</v>
      </c>
      <c r="L75" s="964"/>
      <c r="M75" s="965"/>
      <c r="N75" s="954"/>
      <c r="O75" s="954"/>
      <c r="P75" s="954"/>
    </row>
    <row r="76" spans="1:16" ht="15" customHeight="1" x14ac:dyDescent="0.25">
      <c r="A76" s="137"/>
      <c r="B76" s="137"/>
      <c r="C76" s="951"/>
      <c r="D76" s="952"/>
      <c r="E76" s="954"/>
      <c r="F76" s="961"/>
      <c r="G76" s="954" t="s">
        <v>187</v>
      </c>
      <c r="H76" s="960" t="s">
        <v>188</v>
      </c>
      <c r="I76" s="961"/>
      <c r="J76" s="961"/>
      <c r="K76" s="961"/>
      <c r="L76" s="964"/>
      <c r="M76" s="965"/>
      <c r="N76" s="954"/>
      <c r="O76" s="954"/>
      <c r="P76" s="954"/>
    </row>
    <row r="77" spans="1:16" ht="15" customHeight="1" x14ac:dyDescent="0.25">
      <c r="A77" s="137"/>
      <c r="B77" s="137"/>
      <c r="C77" s="951"/>
      <c r="D77" s="952"/>
      <c r="E77" s="954"/>
      <c r="F77" s="961"/>
      <c r="G77" s="959"/>
      <c r="H77" s="954" t="s">
        <v>15</v>
      </c>
      <c r="I77" s="954" t="s">
        <v>189</v>
      </c>
      <c r="J77" s="954" t="s">
        <v>190</v>
      </c>
      <c r="K77" s="961"/>
      <c r="L77" s="964"/>
      <c r="M77" s="965"/>
      <c r="N77" s="954"/>
      <c r="O77" s="954"/>
      <c r="P77" s="954"/>
    </row>
    <row r="78" spans="1:16" ht="15" customHeight="1" x14ac:dyDescent="0.25">
      <c r="A78" s="137"/>
      <c r="B78" s="137"/>
      <c r="C78" s="951"/>
      <c r="D78" s="952"/>
      <c r="E78" s="954"/>
      <c r="F78" s="961"/>
      <c r="G78" s="959"/>
      <c r="H78" s="954"/>
      <c r="I78" s="954"/>
      <c r="J78" s="954"/>
      <c r="K78" s="961"/>
      <c r="L78" s="964"/>
      <c r="M78" s="965"/>
      <c r="N78" s="954"/>
      <c r="O78" s="954"/>
      <c r="P78" s="954"/>
    </row>
    <row r="79" spans="1:16" ht="15" customHeight="1" x14ac:dyDescent="0.25">
      <c r="A79" s="137"/>
      <c r="B79" s="137"/>
      <c r="C79" s="951"/>
      <c r="D79" s="952"/>
      <c r="E79" s="954"/>
      <c r="F79" s="961"/>
      <c r="G79" s="959"/>
      <c r="H79" s="954"/>
      <c r="I79" s="954"/>
      <c r="J79" s="954"/>
      <c r="K79" s="961"/>
      <c r="L79" s="964"/>
      <c r="M79" s="965"/>
      <c r="N79" s="954"/>
      <c r="O79" s="954"/>
      <c r="P79" s="954"/>
    </row>
    <row r="80" spans="1:16" ht="14.65" customHeight="1" x14ac:dyDescent="0.25">
      <c r="A80" s="137"/>
      <c r="B80" s="137"/>
      <c r="C80" s="951"/>
      <c r="D80" s="952"/>
      <c r="E80" s="955"/>
      <c r="F80" s="968"/>
      <c r="G80" s="970"/>
      <c r="H80" s="955"/>
      <c r="I80" s="955"/>
      <c r="J80" s="955"/>
      <c r="K80" s="968"/>
      <c r="L80" s="966"/>
      <c r="M80" s="967"/>
      <c r="N80" s="954"/>
      <c r="O80" s="954"/>
      <c r="P80" s="954"/>
    </row>
    <row r="81" spans="1:16" ht="15" customHeight="1" x14ac:dyDescent="0.25">
      <c r="A81" s="137" t="s">
        <v>101</v>
      </c>
      <c r="B81" s="137" t="s">
        <v>192</v>
      </c>
      <c r="C81" s="192">
        <v>1</v>
      </c>
      <c r="D81" s="207" t="s">
        <v>260</v>
      </c>
      <c r="E81" s="208">
        <v>4</v>
      </c>
      <c r="F81" s="270">
        <f t="shared" ref="F81:F83" si="47">E81*30</f>
        <v>120</v>
      </c>
      <c r="G81" s="210">
        <f t="shared" ref="G81:G83" si="48">SUM(H81+I81+J81)</f>
        <v>60</v>
      </c>
      <c r="H81" s="209">
        <v>12</v>
      </c>
      <c r="I81" s="209"/>
      <c r="J81" s="209">
        <v>48</v>
      </c>
      <c r="K81" s="210">
        <f>F81-G81</f>
        <v>60</v>
      </c>
      <c r="L81" s="937">
        <f t="shared" ref="L81:L83" si="49">G81/15</f>
        <v>4</v>
      </c>
      <c r="M81" s="946"/>
      <c r="N81" s="192" t="s">
        <v>194</v>
      </c>
      <c r="O81" s="211">
        <f t="shared" ref="O81:O83" si="50">G81/F81*100</f>
        <v>50</v>
      </c>
      <c r="P81" s="212" t="s">
        <v>196</v>
      </c>
    </row>
    <row r="82" spans="1:16" ht="15.75" customHeight="1" x14ac:dyDescent="0.25">
      <c r="A82" s="137" t="s">
        <v>101</v>
      </c>
      <c r="B82" s="137" t="s">
        <v>192</v>
      </c>
      <c r="C82" s="192">
        <v>2</v>
      </c>
      <c r="D82" s="207" t="s">
        <v>156</v>
      </c>
      <c r="E82" s="208">
        <v>4</v>
      </c>
      <c r="F82" s="270">
        <f t="shared" si="47"/>
        <v>120</v>
      </c>
      <c r="G82" s="210">
        <f t="shared" si="48"/>
        <v>60</v>
      </c>
      <c r="H82" s="209">
        <v>30</v>
      </c>
      <c r="I82" s="209"/>
      <c r="J82" s="209">
        <v>30</v>
      </c>
      <c r="K82" s="210">
        <f t="shared" ref="K82:K83" si="51">F82-G82</f>
        <v>60</v>
      </c>
      <c r="L82" s="937">
        <f t="shared" si="49"/>
        <v>4</v>
      </c>
      <c r="M82" s="946"/>
      <c r="N82" s="192" t="s">
        <v>194</v>
      </c>
      <c r="O82" s="211">
        <f t="shared" si="50"/>
        <v>50</v>
      </c>
      <c r="P82" s="212" t="s">
        <v>196</v>
      </c>
    </row>
    <row r="83" spans="1:16" ht="15" customHeight="1" x14ac:dyDescent="0.25">
      <c r="A83" s="137" t="s">
        <v>101</v>
      </c>
      <c r="B83" s="137" t="s">
        <v>192</v>
      </c>
      <c r="C83" s="192">
        <v>3</v>
      </c>
      <c r="D83" s="207" t="s">
        <v>48</v>
      </c>
      <c r="E83" s="231">
        <v>4</v>
      </c>
      <c r="F83" s="242">
        <f t="shared" si="47"/>
        <v>120</v>
      </c>
      <c r="G83" s="233">
        <f t="shared" si="48"/>
        <v>60</v>
      </c>
      <c r="H83" s="232">
        <v>30</v>
      </c>
      <c r="I83" s="232"/>
      <c r="J83" s="232">
        <v>30</v>
      </c>
      <c r="K83" s="233">
        <f t="shared" si="51"/>
        <v>60</v>
      </c>
      <c r="L83" s="937">
        <f t="shared" si="49"/>
        <v>4</v>
      </c>
      <c r="M83" s="946"/>
      <c r="N83" s="192" t="s">
        <v>191</v>
      </c>
      <c r="O83" s="211">
        <f t="shared" si="50"/>
        <v>50</v>
      </c>
      <c r="P83" s="212" t="s">
        <v>196</v>
      </c>
    </row>
    <row r="84" spans="1:16" ht="15.75" customHeight="1" x14ac:dyDescent="0.25">
      <c r="A84" s="137" t="s">
        <v>101</v>
      </c>
      <c r="B84" s="137" t="s">
        <v>192</v>
      </c>
      <c r="C84" s="192">
        <v>4</v>
      </c>
      <c r="D84" s="207" t="s">
        <v>254</v>
      </c>
      <c r="E84" s="231">
        <v>4</v>
      </c>
      <c r="F84" s="242">
        <f>E84*30</f>
        <v>120</v>
      </c>
      <c r="G84" s="233">
        <f>SUM(H84+I84+J84)</f>
        <v>60</v>
      </c>
      <c r="H84" s="242">
        <v>30</v>
      </c>
      <c r="I84" s="243"/>
      <c r="J84" s="243">
        <v>30</v>
      </c>
      <c r="K84" s="233">
        <f>F84-G84</f>
        <v>60</v>
      </c>
      <c r="L84" s="937">
        <f t="shared" ref="L84:L87" si="52">G84/15</f>
        <v>4</v>
      </c>
      <c r="M84" s="946"/>
      <c r="N84" s="192" t="s">
        <v>191</v>
      </c>
      <c r="O84" s="211">
        <f t="shared" ref="O84:O86" si="53">G84/F84*100</f>
        <v>50</v>
      </c>
      <c r="P84" s="212" t="s">
        <v>196</v>
      </c>
    </row>
    <row r="85" spans="1:16" ht="30" customHeight="1" x14ac:dyDescent="0.25">
      <c r="A85" s="137" t="s">
        <v>191</v>
      </c>
      <c r="B85" s="137" t="s">
        <v>197</v>
      </c>
      <c r="C85" s="192">
        <v>5</v>
      </c>
      <c r="D85" s="207" t="s">
        <v>253</v>
      </c>
      <c r="E85" s="208">
        <v>4</v>
      </c>
      <c r="F85" s="270">
        <f>E85*30</f>
        <v>120</v>
      </c>
      <c r="G85" s="270">
        <f>H85+I85+J85</f>
        <v>45</v>
      </c>
      <c r="H85" s="209">
        <v>30</v>
      </c>
      <c r="I85" s="209"/>
      <c r="J85" s="209">
        <v>15</v>
      </c>
      <c r="K85" s="210">
        <f>F85-G85</f>
        <v>75</v>
      </c>
      <c r="L85" s="936">
        <f t="shared" si="52"/>
        <v>3</v>
      </c>
      <c r="M85" s="937"/>
      <c r="N85" s="192" t="s">
        <v>191</v>
      </c>
      <c r="O85" s="211">
        <f t="shared" si="53"/>
        <v>37.5</v>
      </c>
      <c r="P85" s="258"/>
    </row>
    <row r="86" spans="1:16" ht="30" customHeight="1" x14ac:dyDescent="0.25">
      <c r="A86" s="137" t="s">
        <v>101</v>
      </c>
      <c r="B86" s="137" t="s">
        <v>197</v>
      </c>
      <c r="C86" s="192">
        <v>6</v>
      </c>
      <c r="D86" s="227" t="s">
        <v>246</v>
      </c>
      <c r="E86" s="208">
        <v>4</v>
      </c>
      <c r="F86" s="270">
        <f t="shared" ref="F86" si="54">E86*30</f>
        <v>120</v>
      </c>
      <c r="G86" s="270">
        <f>H86+I86+J86</f>
        <v>46</v>
      </c>
      <c r="H86" s="209"/>
      <c r="I86" s="209"/>
      <c r="J86" s="209">
        <v>46</v>
      </c>
      <c r="K86" s="210">
        <f t="shared" ref="K86" si="55">F86-G86</f>
        <v>74</v>
      </c>
      <c r="L86" s="946">
        <f t="shared" si="52"/>
        <v>3.0666666666666669</v>
      </c>
      <c r="M86" s="946"/>
      <c r="N86" s="192" t="s">
        <v>191</v>
      </c>
      <c r="O86" s="211">
        <f t="shared" si="53"/>
        <v>38.333333333333336</v>
      </c>
      <c r="P86" s="244" t="s">
        <v>196</v>
      </c>
    </row>
    <row r="87" spans="1:16" ht="30" customHeight="1" x14ac:dyDescent="0.25">
      <c r="A87" s="137" t="s">
        <v>101</v>
      </c>
      <c r="B87" s="137" t="s">
        <v>197</v>
      </c>
      <c r="C87" s="192">
        <v>7</v>
      </c>
      <c r="D87" s="207" t="s">
        <v>304</v>
      </c>
      <c r="E87" s="208">
        <v>4</v>
      </c>
      <c r="F87" s="270">
        <f>E87*30</f>
        <v>120</v>
      </c>
      <c r="G87" s="270">
        <f>H87+I87+J87</f>
        <v>46</v>
      </c>
      <c r="H87" s="209"/>
      <c r="I87" s="209"/>
      <c r="J87" s="209">
        <v>46</v>
      </c>
      <c r="K87" s="210">
        <f>F87-G87</f>
        <v>74</v>
      </c>
      <c r="L87" s="946">
        <f t="shared" si="52"/>
        <v>3.0666666666666669</v>
      </c>
      <c r="M87" s="946"/>
      <c r="N87" s="192" t="s">
        <v>191</v>
      </c>
      <c r="O87" s="211">
        <f>G87/F87*100</f>
        <v>38.333333333333336</v>
      </c>
      <c r="P87" s="244" t="s">
        <v>196</v>
      </c>
    </row>
    <row r="88" spans="1:16" ht="15" customHeight="1" x14ac:dyDescent="0.25">
      <c r="A88" s="137"/>
      <c r="B88" s="137"/>
      <c r="C88" s="154"/>
      <c r="D88" s="144" t="s">
        <v>14</v>
      </c>
      <c r="E88" s="152">
        <f t="shared" ref="E88:K88" si="56">SUM(E81:E87)</f>
        <v>28</v>
      </c>
      <c r="F88" s="184">
        <f t="shared" si="56"/>
        <v>840</v>
      </c>
      <c r="G88" s="184">
        <f t="shared" si="56"/>
        <v>377</v>
      </c>
      <c r="H88" s="184">
        <f t="shared" si="56"/>
        <v>132</v>
      </c>
      <c r="I88" s="184">
        <f t="shared" si="56"/>
        <v>0</v>
      </c>
      <c r="J88" s="184">
        <f t="shared" si="56"/>
        <v>245</v>
      </c>
      <c r="K88" s="184">
        <f t="shared" si="56"/>
        <v>463</v>
      </c>
      <c r="L88" s="948">
        <f>SUM(L81:M87)</f>
        <v>25.133333333333333</v>
      </c>
      <c r="M88" s="949"/>
      <c r="N88" s="150"/>
      <c r="O88" s="150"/>
      <c r="P88" s="153"/>
    </row>
    <row r="89" spans="1:16" ht="15" customHeight="1" x14ac:dyDescent="0.25">
      <c r="A89" s="137"/>
      <c r="B89" s="137"/>
      <c r="C89" s="137"/>
      <c r="D89" s="139" t="s">
        <v>198</v>
      </c>
      <c r="E89" s="140">
        <f>30-E88</f>
        <v>2</v>
      </c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3"/>
    </row>
    <row r="90" spans="1:16" ht="14.45" customHeight="1" x14ac:dyDescent="0.25">
      <c r="A90" s="137"/>
      <c r="B90" s="137"/>
      <c r="C90" s="950" t="s">
        <v>204</v>
      </c>
      <c r="D90" s="950"/>
      <c r="E90" s="950"/>
      <c r="F90" s="950"/>
      <c r="G90" s="950"/>
      <c r="H90" s="950"/>
      <c r="I90" s="950"/>
      <c r="J90" s="950"/>
      <c r="K90" s="950"/>
      <c r="L90" s="950"/>
      <c r="M90" s="950"/>
      <c r="N90" s="950"/>
      <c r="O90" s="950"/>
      <c r="P90" s="950"/>
    </row>
    <row r="91" spans="1:16" ht="14.45" customHeight="1" x14ac:dyDescent="0.25">
      <c r="A91" s="137"/>
      <c r="B91" s="137"/>
      <c r="C91" s="951" t="s">
        <v>0</v>
      </c>
      <c r="D91" s="952" t="s">
        <v>178</v>
      </c>
      <c r="E91" s="954" t="s">
        <v>179</v>
      </c>
      <c r="F91" s="960" t="s">
        <v>180</v>
      </c>
      <c r="G91" s="960"/>
      <c r="H91" s="960"/>
      <c r="I91" s="960"/>
      <c r="J91" s="960"/>
      <c r="K91" s="961"/>
      <c r="L91" s="940" t="s">
        <v>181</v>
      </c>
      <c r="M91" s="941"/>
      <c r="N91" s="954" t="s">
        <v>182</v>
      </c>
      <c r="O91" s="954" t="s">
        <v>183</v>
      </c>
      <c r="P91" s="954" t="s">
        <v>184</v>
      </c>
    </row>
    <row r="92" spans="1:16" ht="14.45" customHeight="1" x14ac:dyDescent="0.25">
      <c r="A92" s="137"/>
      <c r="B92" s="137"/>
      <c r="C92" s="951"/>
      <c r="D92" s="952"/>
      <c r="E92" s="954"/>
      <c r="F92" s="954" t="s">
        <v>9</v>
      </c>
      <c r="G92" s="969" t="s">
        <v>185</v>
      </c>
      <c r="H92" s="969"/>
      <c r="I92" s="969"/>
      <c r="J92" s="969"/>
      <c r="K92" s="954" t="s">
        <v>186</v>
      </c>
      <c r="L92" s="942"/>
      <c r="M92" s="943"/>
      <c r="N92" s="954"/>
      <c r="O92" s="954"/>
      <c r="P92" s="954"/>
    </row>
    <row r="93" spans="1:16" ht="14.45" customHeight="1" x14ac:dyDescent="0.25">
      <c r="A93" s="137"/>
      <c r="B93" s="137"/>
      <c r="C93" s="951"/>
      <c r="D93" s="952"/>
      <c r="E93" s="954"/>
      <c r="F93" s="961"/>
      <c r="G93" s="954" t="s">
        <v>187</v>
      </c>
      <c r="H93" s="960" t="s">
        <v>188</v>
      </c>
      <c r="I93" s="961"/>
      <c r="J93" s="961"/>
      <c r="K93" s="961"/>
      <c r="L93" s="942"/>
      <c r="M93" s="943"/>
      <c r="N93" s="954"/>
      <c r="O93" s="954"/>
      <c r="P93" s="954"/>
    </row>
    <row r="94" spans="1:16" ht="14.45" customHeight="1" x14ac:dyDescent="0.25">
      <c r="A94" s="137"/>
      <c r="B94" s="137"/>
      <c r="C94" s="951"/>
      <c r="D94" s="952"/>
      <c r="E94" s="954"/>
      <c r="F94" s="961"/>
      <c r="G94" s="959"/>
      <c r="H94" s="954" t="s">
        <v>15</v>
      </c>
      <c r="I94" s="954" t="s">
        <v>189</v>
      </c>
      <c r="J94" s="954" t="s">
        <v>190</v>
      </c>
      <c r="K94" s="961"/>
      <c r="L94" s="942"/>
      <c r="M94" s="943"/>
      <c r="N94" s="954"/>
      <c r="O94" s="954"/>
      <c r="P94" s="954"/>
    </row>
    <row r="95" spans="1:16" ht="28.9" customHeight="1" x14ac:dyDescent="0.25">
      <c r="A95" s="137"/>
      <c r="B95" s="137"/>
      <c r="C95" s="951"/>
      <c r="D95" s="952"/>
      <c r="E95" s="954"/>
      <c r="F95" s="961"/>
      <c r="G95" s="959"/>
      <c r="H95" s="954"/>
      <c r="I95" s="954"/>
      <c r="J95" s="954"/>
      <c r="K95" s="961"/>
      <c r="L95" s="942"/>
      <c r="M95" s="943"/>
      <c r="N95" s="954"/>
      <c r="O95" s="954"/>
      <c r="P95" s="954"/>
    </row>
    <row r="96" spans="1:16" ht="14.45" customHeight="1" x14ac:dyDescent="0.25">
      <c r="A96" s="137"/>
      <c r="B96" s="137"/>
      <c r="C96" s="951"/>
      <c r="D96" s="952"/>
      <c r="E96" s="954"/>
      <c r="F96" s="961"/>
      <c r="G96" s="959"/>
      <c r="H96" s="954"/>
      <c r="I96" s="954"/>
      <c r="J96" s="954"/>
      <c r="K96" s="961"/>
      <c r="L96" s="942"/>
      <c r="M96" s="943"/>
      <c r="N96" s="954"/>
      <c r="O96" s="954"/>
      <c r="P96" s="954"/>
    </row>
    <row r="97" spans="1:16" ht="15" customHeight="1" x14ac:dyDescent="0.25">
      <c r="A97" s="137"/>
      <c r="B97" s="137"/>
      <c r="C97" s="951"/>
      <c r="D97" s="953"/>
      <c r="E97" s="955"/>
      <c r="F97" s="968"/>
      <c r="G97" s="970"/>
      <c r="H97" s="955"/>
      <c r="I97" s="955"/>
      <c r="J97" s="955"/>
      <c r="K97" s="968"/>
      <c r="L97" s="944"/>
      <c r="M97" s="945"/>
      <c r="N97" s="955"/>
      <c r="O97" s="955"/>
      <c r="P97" s="955"/>
    </row>
    <row r="98" spans="1:16" ht="15.75" customHeight="1" x14ac:dyDescent="0.25">
      <c r="A98" s="137" t="s">
        <v>101</v>
      </c>
      <c r="B98" s="137" t="s">
        <v>192</v>
      </c>
      <c r="C98" s="192">
        <v>1</v>
      </c>
      <c r="D98" s="227" t="s">
        <v>48</v>
      </c>
      <c r="E98" s="208">
        <v>5</v>
      </c>
      <c r="F98" s="270">
        <f t="shared" ref="F98:F101" si="57">E98*30</f>
        <v>150</v>
      </c>
      <c r="G98" s="210">
        <f t="shared" ref="G98:G101" si="58">SUM(H98+I98+J98)</f>
        <v>72</v>
      </c>
      <c r="H98" s="209">
        <v>36</v>
      </c>
      <c r="I98" s="209"/>
      <c r="J98" s="209">
        <v>36</v>
      </c>
      <c r="K98" s="210">
        <f t="shared" ref="K98:K101" si="59">F98-G98</f>
        <v>78</v>
      </c>
      <c r="L98" s="946">
        <f t="shared" ref="L98:L101" si="60">G98/18</f>
        <v>4</v>
      </c>
      <c r="M98" s="946"/>
      <c r="N98" s="192" t="s">
        <v>194</v>
      </c>
      <c r="O98" s="211">
        <f>G98/F98*100</f>
        <v>48</v>
      </c>
      <c r="P98" s="212" t="s">
        <v>196</v>
      </c>
    </row>
    <row r="99" spans="1:16" ht="15.75" customHeight="1" x14ac:dyDescent="0.25">
      <c r="A99" s="137" t="s">
        <v>101</v>
      </c>
      <c r="B99" s="137" t="s">
        <v>192</v>
      </c>
      <c r="C99" s="192">
        <v>2</v>
      </c>
      <c r="D99" s="227" t="s">
        <v>157</v>
      </c>
      <c r="E99" s="208">
        <v>1</v>
      </c>
      <c r="F99" s="270">
        <f t="shared" si="57"/>
        <v>30</v>
      </c>
      <c r="G99" s="210">
        <f t="shared" si="58"/>
        <v>18</v>
      </c>
      <c r="H99" s="209"/>
      <c r="I99" s="209"/>
      <c r="J99" s="209">
        <v>18</v>
      </c>
      <c r="K99" s="210">
        <f t="shared" si="59"/>
        <v>12</v>
      </c>
      <c r="L99" s="946">
        <f t="shared" si="60"/>
        <v>1</v>
      </c>
      <c r="M99" s="946"/>
      <c r="N99" s="192" t="s">
        <v>276</v>
      </c>
      <c r="O99" s="211">
        <f>G99/F99*100</f>
        <v>60</v>
      </c>
      <c r="P99" s="212" t="s">
        <v>196</v>
      </c>
    </row>
    <row r="100" spans="1:16" ht="15.75" customHeight="1" x14ac:dyDescent="0.25">
      <c r="A100" s="137" t="s">
        <v>101</v>
      </c>
      <c r="B100" s="137" t="s">
        <v>192</v>
      </c>
      <c r="C100" s="192">
        <v>3</v>
      </c>
      <c r="D100" s="207" t="s">
        <v>236</v>
      </c>
      <c r="E100" s="231">
        <v>5</v>
      </c>
      <c r="F100" s="242">
        <f t="shared" si="57"/>
        <v>150</v>
      </c>
      <c r="G100" s="233">
        <f t="shared" si="58"/>
        <v>72</v>
      </c>
      <c r="H100" s="232">
        <v>36</v>
      </c>
      <c r="I100" s="232"/>
      <c r="J100" s="232">
        <v>36</v>
      </c>
      <c r="K100" s="233">
        <f t="shared" si="59"/>
        <v>78</v>
      </c>
      <c r="L100" s="946">
        <f t="shared" si="60"/>
        <v>4</v>
      </c>
      <c r="M100" s="946"/>
      <c r="N100" s="192" t="s">
        <v>194</v>
      </c>
      <c r="O100" s="211">
        <f>G100/F100*100</f>
        <v>48</v>
      </c>
      <c r="P100" s="212" t="s">
        <v>308</v>
      </c>
    </row>
    <row r="101" spans="1:16" ht="15.75" customHeight="1" x14ac:dyDescent="0.25">
      <c r="A101" s="137" t="s">
        <v>101</v>
      </c>
      <c r="B101" s="137" t="s">
        <v>192</v>
      </c>
      <c r="C101" s="192">
        <v>4</v>
      </c>
      <c r="D101" s="207" t="s">
        <v>151</v>
      </c>
      <c r="E101" s="208">
        <v>3</v>
      </c>
      <c r="F101" s="270">
        <f t="shared" si="57"/>
        <v>90</v>
      </c>
      <c r="G101" s="210">
        <f t="shared" si="58"/>
        <v>36</v>
      </c>
      <c r="H101" s="209">
        <v>18</v>
      </c>
      <c r="I101" s="209">
        <v>9</v>
      </c>
      <c r="J101" s="209">
        <v>9</v>
      </c>
      <c r="K101" s="210">
        <f t="shared" si="59"/>
        <v>54</v>
      </c>
      <c r="L101" s="946">
        <f t="shared" si="60"/>
        <v>2</v>
      </c>
      <c r="M101" s="946"/>
      <c r="N101" s="192" t="s">
        <v>191</v>
      </c>
      <c r="O101" s="211">
        <f t="shared" ref="O101" si="61">G101/F101*100</f>
        <v>40</v>
      </c>
      <c r="P101" s="212" t="s">
        <v>310</v>
      </c>
    </row>
    <row r="102" spans="1:16" ht="15" customHeight="1" x14ac:dyDescent="0.25">
      <c r="A102" s="137" t="s">
        <v>101</v>
      </c>
      <c r="B102" s="137" t="s">
        <v>192</v>
      </c>
      <c r="C102" s="192">
        <v>5</v>
      </c>
      <c r="D102" s="207" t="s">
        <v>233</v>
      </c>
      <c r="E102" s="308">
        <v>4</v>
      </c>
      <c r="F102" s="192">
        <f t="shared" ref="F102" si="62">E102*30</f>
        <v>120</v>
      </c>
      <c r="G102" s="210">
        <f t="shared" ref="G102:G103" si="63">SUM(H102+I102+J102)</f>
        <v>54</v>
      </c>
      <c r="H102" s="192">
        <v>26</v>
      </c>
      <c r="I102" s="192"/>
      <c r="J102" s="192">
        <v>28</v>
      </c>
      <c r="K102" s="192">
        <f t="shared" ref="K102" si="64">F102-G102</f>
        <v>66</v>
      </c>
      <c r="L102" s="946">
        <f>G102/18</f>
        <v>3</v>
      </c>
      <c r="M102" s="946"/>
      <c r="N102" s="192" t="s">
        <v>191</v>
      </c>
      <c r="O102" s="211">
        <f t="shared" ref="O102" si="65">G102/F102*100</f>
        <v>45</v>
      </c>
      <c r="P102" s="244" t="s">
        <v>196</v>
      </c>
    </row>
    <row r="103" spans="1:16" ht="15.75" customHeight="1" x14ac:dyDescent="0.25">
      <c r="A103" s="137" t="s">
        <v>101</v>
      </c>
      <c r="B103" s="137" t="s">
        <v>192</v>
      </c>
      <c r="C103" s="192">
        <v>6</v>
      </c>
      <c r="D103" s="207" t="s">
        <v>242</v>
      </c>
      <c r="E103" s="319">
        <v>6</v>
      </c>
      <c r="F103" s="322">
        <f>E103*30</f>
        <v>180</v>
      </c>
      <c r="G103" s="321">
        <f t="shared" si="63"/>
        <v>108</v>
      </c>
      <c r="H103" s="320"/>
      <c r="I103" s="408"/>
      <c r="J103" s="408">
        <v>108</v>
      </c>
      <c r="K103" s="321">
        <f>F103-G103</f>
        <v>72</v>
      </c>
      <c r="L103" s="946">
        <f t="shared" ref="L103:L105" si="66">G103/18</f>
        <v>6</v>
      </c>
      <c r="M103" s="946"/>
      <c r="N103" s="192" t="s">
        <v>276</v>
      </c>
      <c r="O103" s="211">
        <f>G103/F103*100</f>
        <v>60</v>
      </c>
      <c r="P103" s="212" t="s">
        <v>196</v>
      </c>
    </row>
    <row r="104" spans="1:16" ht="45" customHeight="1" x14ac:dyDescent="0.25">
      <c r="A104" s="137" t="s">
        <v>101</v>
      </c>
      <c r="B104" s="137" t="s">
        <v>197</v>
      </c>
      <c r="C104" s="192">
        <v>7</v>
      </c>
      <c r="D104" s="207" t="s">
        <v>305</v>
      </c>
      <c r="E104" s="319">
        <v>4</v>
      </c>
      <c r="F104" s="320">
        <f t="shared" ref="F104:F105" si="67">E104*30</f>
        <v>120</v>
      </c>
      <c r="G104" s="320">
        <f>H104+I104+J104</f>
        <v>54</v>
      </c>
      <c r="H104" s="322">
        <v>12</v>
      </c>
      <c r="I104" s="322"/>
      <c r="J104" s="322">
        <v>42</v>
      </c>
      <c r="K104" s="321">
        <f t="shared" ref="K104:K105" si="68">F104-G104</f>
        <v>66</v>
      </c>
      <c r="L104" s="946">
        <f t="shared" si="66"/>
        <v>3</v>
      </c>
      <c r="M104" s="946"/>
      <c r="N104" s="192" t="s">
        <v>191</v>
      </c>
      <c r="O104" s="211">
        <f t="shared" ref="O104:O105" si="69">G104/F104*100</f>
        <v>45</v>
      </c>
      <c r="P104" s="244" t="s">
        <v>196</v>
      </c>
    </row>
    <row r="105" spans="1:16" ht="30" customHeight="1" x14ac:dyDescent="0.25">
      <c r="A105" s="137" t="s">
        <v>101</v>
      </c>
      <c r="B105" s="137" t="s">
        <v>197</v>
      </c>
      <c r="C105" s="192">
        <v>8</v>
      </c>
      <c r="D105" s="207" t="s">
        <v>306</v>
      </c>
      <c r="E105" s="319">
        <v>4</v>
      </c>
      <c r="F105" s="320">
        <f t="shared" si="67"/>
        <v>120</v>
      </c>
      <c r="G105" s="320">
        <f>H105+I105+J105</f>
        <v>54</v>
      </c>
      <c r="H105" s="322">
        <v>28</v>
      </c>
      <c r="I105" s="322"/>
      <c r="J105" s="322">
        <v>26</v>
      </c>
      <c r="K105" s="321">
        <f t="shared" si="68"/>
        <v>66</v>
      </c>
      <c r="L105" s="946">
        <f t="shared" si="66"/>
        <v>3</v>
      </c>
      <c r="M105" s="946"/>
      <c r="N105" s="192" t="s">
        <v>194</v>
      </c>
      <c r="O105" s="211">
        <f t="shared" si="69"/>
        <v>45</v>
      </c>
      <c r="P105" s="244" t="s">
        <v>196</v>
      </c>
    </row>
    <row r="106" spans="1:16" ht="15" customHeight="1" x14ac:dyDescent="0.25">
      <c r="A106" s="137"/>
      <c r="B106" s="137"/>
      <c r="C106" s="118"/>
      <c r="D106" s="138" t="s">
        <v>14</v>
      </c>
      <c r="E106" s="152">
        <f t="shared" ref="E106:K106" si="70">SUM(E98:E105)</f>
        <v>32</v>
      </c>
      <c r="F106" s="167">
        <f t="shared" si="70"/>
        <v>960</v>
      </c>
      <c r="G106" s="167">
        <f t="shared" si="70"/>
        <v>468</v>
      </c>
      <c r="H106" s="167">
        <f t="shared" si="70"/>
        <v>156</v>
      </c>
      <c r="I106" s="167">
        <f t="shared" si="70"/>
        <v>9</v>
      </c>
      <c r="J106" s="167">
        <f t="shared" si="70"/>
        <v>303</v>
      </c>
      <c r="K106" s="167">
        <f t="shared" si="70"/>
        <v>492</v>
      </c>
      <c r="L106" s="938">
        <f>SUM(L98:M105)</f>
        <v>26</v>
      </c>
      <c r="M106" s="939"/>
      <c r="N106" s="135"/>
      <c r="O106" s="135"/>
      <c r="P106" s="153"/>
    </row>
    <row r="107" spans="1:16" ht="15" customHeight="1" x14ac:dyDescent="0.25">
      <c r="A107" s="137"/>
      <c r="B107" s="137"/>
      <c r="C107" s="137"/>
      <c r="D107" s="139" t="s">
        <v>198</v>
      </c>
      <c r="E107" s="140">
        <f>30-E106</f>
        <v>-2</v>
      </c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3"/>
    </row>
    <row r="108" spans="1:16" ht="15" customHeight="1" x14ac:dyDescent="0.25">
      <c r="A108" s="137"/>
      <c r="B108" s="137"/>
      <c r="C108" s="950" t="s">
        <v>205</v>
      </c>
      <c r="D108" s="950"/>
      <c r="E108" s="950"/>
      <c r="F108" s="950"/>
      <c r="G108" s="950"/>
      <c r="H108" s="950"/>
      <c r="I108" s="950"/>
      <c r="J108" s="950"/>
      <c r="K108" s="950"/>
      <c r="L108" s="950"/>
      <c r="M108" s="950"/>
      <c r="N108" s="950"/>
      <c r="O108" s="950"/>
      <c r="P108" s="950"/>
    </row>
    <row r="109" spans="1:16" ht="15" customHeight="1" x14ac:dyDescent="0.25">
      <c r="A109" s="137"/>
      <c r="B109" s="137"/>
      <c r="C109" s="951" t="s">
        <v>0</v>
      </c>
      <c r="D109" s="952" t="s">
        <v>178</v>
      </c>
      <c r="E109" s="954" t="s">
        <v>179</v>
      </c>
      <c r="F109" s="960" t="s">
        <v>180</v>
      </c>
      <c r="G109" s="960"/>
      <c r="H109" s="960"/>
      <c r="I109" s="960"/>
      <c r="J109" s="960"/>
      <c r="K109" s="961"/>
      <c r="L109" s="954" t="s">
        <v>181</v>
      </c>
      <c r="M109" s="954"/>
      <c r="N109" s="954" t="s">
        <v>182</v>
      </c>
      <c r="O109" s="954" t="s">
        <v>183</v>
      </c>
      <c r="P109" s="954" t="s">
        <v>184</v>
      </c>
    </row>
    <row r="110" spans="1:16" ht="14.65" customHeight="1" x14ac:dyDescent="0.25">
      <c r="A110" s="137"/>
      <c r="B110" s="137"/>
      <c r="C110" s="951"/>
      <c r="D110" s="952"/>
      <c r="E110" s="954"/>
      <c r="F110" s="954" t="s">
        <v>9</v>
      </c>
      <c r="G110" s="969" t="s">
        <v>185</v>
      </c>
      <c r="H110" s="969"/>
      <c r="I110" s="969"/>
      <c r="J110" s="969"/>
      <c r="K110" s="954" t="s">
        <v>186</v>
      </c>
      <c r="L110" s="954"/>
      <c r="M110" s="954"/>
      <c r="N110" s="954"/>
      <c r="O110" s="954"/>
      <c r="P110" s="954"/>
    </row>
    <row r="111" spans="1:16" ht="15" customHeight="1" x14ac:dyDescent="0.25">
      <c r="A111" s="137"/>
      <c r="B111" s="137"/>
      <c r="C111" s="951"/>
      <c r="D111" s="952"/>
      <c r="E111" s="954"/>
      <c r="F111" s="961"/>
      <c r="G111" s="954" t="s">
        <v>187</v>
      </c>
      <c r="H111" s="960" t="s">
        <v>188</v>
      </c>
      <c r="I111" s="961"/>
      <c r="J111" s="961"/>
      <c r="K111" s="961"/>
      <c r="L111" s="954"/>
      <c r="M111" s="954"/>
      <c r="N111" s="954"/>
      <c r="O111" s="954"/>
      <c r="P111" s="954"/>
    </row>
    <row r="112" spans="1:16" ht="15.75" customHeight="1" x14ac:dyDescent="0.25">
      <c r="A112" s="137"/>
      <c r="B112" s="137"/>
      <c r="C112" s="951"/>
      <c r="D112" s="952"/>
      <c r="E112" s="954"/>
      <c r="F112" s="961"/>
      <c r="G112" s="959"/>
      <c r="H112" s="954" t="s">
        <v>15</v>
      </c>
      <c r="I112" s="954" t="s">
        <v>189</v>
      </c>
      <c r="J112" s="954" t="s">
        <v>190</v>
      </c>
      <c r="K112" s="961"/>
      <c r="L112" s="954"/>
      <c r="M112" s="954"/>
      <c r="N112" s="954"/>
      <c r="O112" s="954"/>
      <c r="P112" s="954"/>
    </row>
    <row r="113" spans="1:16" ht="15.75" customHeight="1" x14ac:dyDescent="0.25">
      <c r="A113" s="137"/>
      <c r="B113" s="137"/>
      <c r="C113" s="951"/>
      <c r="D113" s="952"/>
      <c r="E113" s="954"/>
      <c r="F113" s="961"/>
      <c r="G113" s="959"/>
      <c r="H113" s="954"/>
      <c r="I113" s="954"/>
      <c r="J113" s="954"/>
      <c r="K113" s="961"/>
      <c r="L113" s="954"/>
      <c r="M113" s="954"/>
      <c r="N113" s="954"/>
      <c r="O113" s="954"/>
      <c r="P113" s="954"/>
    </row>
    <row r="114" spans="1:16" ht="15" customHeight="1" x14ac:dyDescent="0.25">
      <c r="A114" s="137"/>
      <c r="B114" s="137"/>
      <c r="C114" s="951"/>
      <c r="D114" s="952"/>
      <c r="E114" s="954"/>
      <c r="F114" s="961"/>
      <c r="G114" s="959"/>
      <c r="H114" s="954"/>
      <c r="I114" s="954"/>
      <c r="J114" s="954"/>
      <c r="K114" s="961"/>
      <c r="L114" s="954"/>
      <c r="M114" s="954"/>
      <c r="N114" s="954"/>
      <c r="O114" s="954"/>
      <c r="P114" s="954"/>
    </row>
    <row r="115" spans="1:16" ht="15" customHeight="1" x14ac:dyDescent="0.25">
      <c r="A115" s="137"/>
      <c r="B115" s="137"/>
      <c r="C115" s="951"/>
      <c r="D115" s="952"/>
      <c r="E115" s="955"/>
      <c r="F115" s="968"/>
      <c r="G115" s="970"/>
      <c r="H115" s="955"/>
      <c r="I115" s="955"/>
      <c r="J115" s="955"/>
      <c r="K115" s="968"/>
      <c r="L115" s="954"/>
      <c r="M115" s="954"/>
      <c r="N115" s="954"/>
      <c r="O115" s="954"/>
      <c r="P115" s="954"/>
    </row>
    <row r="116" spans="1:16" ht="15" customHeight="1" x14ac:dyDescent="0.25">
      <c r="A116" s="137" t="s">
        <v>191</v>
      </c>
      <c r="B116" s="137" t="s">
        <v>192</v>
      </c>
      <c r="C116" s="192">
        <v>1</v>
      </c>
      <c r="D116" s="207" t="s">
        <v>36</v>
      </c>
      <c r="E116" s="231">
        <v>3</v>
      </c>
      <c r="F116" s="232">
        <f t="shared" ref="F116" si="71">E116*30</f>
        <v>90</v>
      </c>
      <c r="G116" s="233">
        <f t="shared" ref="G116" si="72">SUM(H116+I116+J116)</f>
        <v>30</v>
      </c>
      <c r="H116" s="257">
        <v>15</v>
      </c>
      <c r="I116" s="257"/>
      <c r="J116" s="257">
        <v>15</v>
      </c>
      <c r="K116" s="233">
        <f t="shared" ref="K116" si="73">F116-G116</f>
        <v>60</v>
      </c>
      <c r="L116" s="946">
        <f t="shared" ref="L116" si="74">G116/15</f>
        <v>2</v>
      </c>
      <c r="M116" s="946"/>
      <c r="N116" s="192" t="s">
        <v>191</v>
      </c>
      <c r="O116" s="211">
        <f>G116/F116*100</f>
        <v>33.333333333333329</v>
      </c>
      <c r="P116" s="212" t="s">
        <v>310</v>
      </c>
    </row>
    <row r="117" spans="1:16" ht="15" customHeight="1" x14ac:dyDescent="0.25">
      <c r="A117" s="137" t="s">
        <v>101</v>
      </c>
      <c r="B117" s="137" t="s">
        <v>192</v>
      </c>
      <c r="C117" s="194">
        <v>2</v>
      </c>
      <c r="D117" s="207" t="s">
        <v>87</v>
      </c>
      <c r="E117" s="231">
        <v>4</v>
      </c>
      <c r="F117" s="242">
        <f t="shared" ref="F117:F122" si="75">E117*30</f>
        <v>120</v>
      </c>
      <c r="G117" s="233">
        <f t="shared" ref="G117:G119" si="76">SUM(H117+I117+J117)</f>
        <v>60</v>
      </c>
      <c r="H117" s="242">
        <v>30</v>
      </c>
      <c r="I117" s="243"/>
      <c r="J117" s="243">
        <v>30</v>
      </c>
      <c r="K117" s="233">
        <f t="shared" ref="K117" si="77">F117-G117</f>
        <v>60</v>
      </c>
      <c r="L117" s="946">
        <f>G117/15</f>
        <v>4</v>
      </c>
      <c r="M117" s="946"/>
      <c r="N117" s="194" t="s">
        <v>194</v>
      </c>
      <c r="O117" s="211">
        <f t="shared" ref="O117:O122" si="78">G117/F117*100</f>
        <v>50</v>
      </c>
      <c r="P117" s="212" t="s">
        <v>196</v>
      </c>
    </row>
    <row r="118" spans="1:16" ht="15" customHeight="1" x14ac:dyDescent="0.25">
      <c r="A118" s="137" t="s">
        <v>101</v>
      </c>
      <c r="B118" s="137" t="s">
        <v>192</v>
      </c>
      <c r="C118" s="194">
        <v>3</v>
      </c>
      <c r="D118" s="207" t="s">
        <v>154</v>
      </c>
      <c r="E118" s="208">
        <v>4</v>
      </c>
      <c r="F118" s="270">
        <f t="shared" si="75"/>
        <v>120</v>
      </c>
      <c r="G118" s="210">
        <f t="shared" si="76"/>
        <v>60</v>
      </c>
      <c r="H118" s="270">
        <v>30</v>
      </c>
      <c r="I118" s="271"/>
      <c r="J118" s="271">
        <v>30</v>
      </c>
      <c r="K118" s="210">
        <f>F118-G118</f>
        <v>60</v>
      </c>
      <c r="L118" s="946">
        <f t="shared" ref="L118:L122" si="79">G118/15</f>
        <v>4</v>
      </c>
      <c r="M118" s="946"/>
      <c r="N118" s="194" t="s">
        <v>194</v>
      </c>
      <c r="O118" s="211">
        <f t="shared" si="78"/>
        <v>50</v>
      </c>
      <c r="P118" s="212" t="s">
        <v>196</v>
      </c>
    </row>
    <row r="119" spans="1:16" ht="30" customHeight="1" x14ac:dyDescent="0.25">
      <c r="A119" s="137" t="s">
        <v>101</v>
      </c>
      <c r="B119" s="137" t="s">
        <v>197</v>
      </c>
      <c r="C119" s="194">
        <v>4</v>
      </c>
      <c r="D119" s="227" t="s">
        <v>307</v>
      </c>
      <c r="E119" s="319">
        <v>4</v>
      </c>
      <c r="F119" s="320">
        <f t="shared" si="75"/>
        <v>120</v>
      </c>
      <c r="G119" s="210">
        <f t="shared" si="76"/>
        <v>46</v>
      </c>
      <c r="H119" s="322"/>
      <c r="I119" s="322"/>
      <c r="J119" s="322">
        <v>46</v>
      </c>
      <c r="K119" s="321">
        <f t="shared" ref="K119:K122" si="80">F119-G119</f>
        <v>74</v>
      </c>
      <c r="L119" s="936">
        <f t="shared" si="79"/>
        <v>3.0666666666666669</v>
      </c>
      <c r="M119" s="937"/>
      <c r="N119" s="194" t="s">
        <v>191</v>
      </c>
      <c r="O119" s="211">
        <f t="shared" si="78"/>
        <v>38.333333333333336</v>
      </c>
      <c r="P119" s="244" t="s">
        <v>196</v>
      </c>
    </row>
    <row r="120" spans="1:16" ht="30" customHeight="1" x14ac:dyDescent="0.25">
      <c r="A120" s="137" t="s">
        <v>101</v>
      </c>
      <c r="B120" s="137" t="s">
        <v>197</v>
      </c>
      <c r="C120" s="194">
        <v>5</v>
      </c>
      <c r="D120" s="227" t="s">
        <v>283</v>
      </c>
      <c r="E120" s="319">
        <v>4</v>
      </c>
      <c r="F120" s="320">
        <f t="shared" si="75"/>
        <v>120</v>
      </c>
      <c r="G120" s="320">
        <f>H120+I120+J120</f>
        <v>60</v>
      </c>
      <c r="H120" s="322">
        <v>30</v>
      </c>
      <c r="I120" s="322"/>
      <c r="J120" s="322">
        <v>30</v>
      </c>
      <c r="K120" s="321">
        <f t="shared" si="80"/>
        <v>60</v>
      </c>
      <c r="L120" s="936">
        <f t="shared" si="79"/>
        <v>4</v>
      </c>
      <c r="M120" s="937"/>
      <c r="N120" s="194" t="s">
        <v>191</v>
      </c>
      <c r="O120" s="211">
        <f t="shared" si="78"/>
        <v>50</v>
      </c>
      <c r="P120" s="244" t="s">
        <v>196</v>
      </c>
    </row>
    <row r="121" spans="1:16" ht="45" customHeight="1" x14ac:dyDescent="0.25">
      <c r="A121" s="137" t="s">
        <v>101</v>
      </c>
      <c r="B121" s="137" t="s">
        <v>197</v>
      </c>
      <c r="C121" s="194">
        <v>6</v>
      </c>
      <c r="D121" s="227" t="s">
        <v>303</v>
      </c>
      <c r="E121" s="319">
        <v>4</v>
      </c>
      <c r="F121" s="320">
        <f t="shared" si="75"/>
        <v>120</v>
      </c>
      <c r="G121" s="320">
        <f>H121+I121+J121</f>
        <v>60</v>
      </c>
      <c r="H121" s="322">
        <v>30</v>
      </c>
      <c r="I121" s="322"/>
      <c r="J121" s="322">
        <v>30</v>
      </c>
      <c r="K121" s="321">
        <f t="shared" si="80"/>
        <v>60</v>
      </c>
      <c r="L121" s="936">
        <f t="shared" si="79"/>
        <v>4</v>
      </c>
      <c r="M121" s="937"/>
      <c r="N121" s="194" t="s">
        <v>194</v>
      </c>
      <c r="O121" s="211">
        <f t="shared" si="78"/>
        <v>50</v>
      </c>
      <c r="P121" s="244" t="s">
        <v>196</v>
      </c>
    </row>
    <row r="122" spans="1:16" ht="45" customHeight="1" x14ac:dyDescent="0.25">
      <c r="A122" s="137" t="s">
        <v>101</v>
      </c>
      <c r="B122" s="137" t="s">
        <v>197</v>
      </c>
      <c r="C122" s="194">
        <v>7</v>
      </c>
      <c r="D122" s="227" t="s">
        <v>337</v>
      </c>
      <c r="E122" s="319">
        <v>4</v>
      </c>
      <c r="F122" s="320">
        <f t="shared" si="75"/>
        <v>120</v>
      </c>
      <c r="G122" s="320">
        <f>H122+I122+J122</f>
        <v>60</v>
      </c>
      <c r="H122" s="322">
        <v>30</v>
      </c>
      <c r="I122" s="322"/>
      <c r="J122" s="322">
        <v>30</v>
      </c>
      <c r="K122" s="321">
        <f t="shared" si="80"/>
        <v>60</v>
      </c>
      <c r="L122" s="936">
        <f t="shared" si="79"/>
        <v>4</v>
      </c>
      <c r="M122" s="937"/>
      <c r="N122" s="194" t="s">
        <v>191</v>
      </c>
      <c r="O122" s="211">
        <f t="shared" si="78"/>
        <v>50</v>
      </c>
      <c r="P122" s="244" t="s">
        <v>196</v>
      </c>
    </row>
    <row r="123" spans="1:16" ht="14.45" customHeight="1" x14ac:dyDescent="0.25">
      <c r="A123" s="137"/>
      <c r="B123" s="137"/>
      <c r="C123" s="156"/>
      <c r="D123" s="138" t="s">
        <v>14</v>
      </c>
      <c r="E123" s="152">
        <f>SUM(E116:E122)</f>
        <v>27</v>
      </c>
      <c r="F123" s="185">
        <f t="shared" ref="F123:K123" si="81">SUM(F116:F122)</f>
        <v>810</v>
      </c>
      <c r="G123" s="185">
        <f t="shared" si="81"/>
        <v>376</v>
      </c>
      <c r="H123" s="185">
        <f t="shared" si="81"/>
        <v>165</v>
      </c>
      <c r="I123" s="185">
        <f t="shared" si="81"/>
        <v>0</v>
      </c>
      <c r="J123" s="185">
        <f t="shared" si="81"/>
        <v>211</v>
      </c>
      <c r="K123" s="185">
        <f t="shared" si="81"/>
        <v>434</v>
      </c>
      <c r="L123" s="948">
        <f>SUM(L116:M122)</f>
        <v>25.066666666666666</v>
      </c>
      <c r="M123" s="949"/>
      <c r="N123" s="157"/>
      <c r="O123" s="157"/>
      <c r="P123" s="155"/>
    </row>
    <row r="124" spans="1:16" ht="14.65" customHeight="1" x14ac:dyDescent="0.25">
      <c r="A124" s="137"/>
      <c r="B124" s="137"/>
      <c r="C124" s="137"/>
      <c r="D124" s="139" t="s">
        <v>198</v>
      </c>
      <c r="E124" s="140">
        <f>30-E123</f>
        <v>3</v>
      </c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3"/>
    </row>
    <row r="125" spans="1:16" ht="14.45" customHeight="1" x14ac:dyDescent="0.25">
      <c r="A125" s="137"/>
      <c r="B125" s="137"/>
      <c r="C125" s="950" t="s">
        <v>206</v>
      </c>
      <c r="D125" s="950"/>
      <c r="E125" s="950"/>
      <c r="F125" s="950"/>
      <c r="G125" s="950"/>
      <c r="H125" s="950"/>
      <c r="I125" s="950"/>
      <c r="J125" s="950"/>
      <c r="K125" s="950"/>
      <c r="L125" s="950"/>
      <c r="M125" s="950"/>
      <c r="N125" s="950"/>
      <c r="O125" s="950"/>
      <c r="P125" s="950"/>
    </row>
    <row r="126" spans="1:16" ht="15.75" customHeight="1" x14ac:dyDescent="0.25">
      <c r="A126" s="137"/>
      <c r="B126" s="137"/>
      <c r="C126" s="951" t="s">
        <v>0</v>
      </c>
      <c r="D126" s="952" t="s">
        <v>178</v>
      </c>
      <c r="E126" s="954" t="s">
        <v>179</v>
      </c>
      <c r="F126" s="960" t="s">
        <v>180</v>
      </c>
      <c r="G126" s="960"/>
      <c r="H126" s="960"/>
      <c r="I126" s="960"/>
      <c r="J126" s="960"/>
      <c r="K126" s="961"/>
      <c r="L126" s="940" t="s">
        <v>181</v>
      </c>
      <c r="M126" s="941"/>
      <c r="N126" s="954" t="s">
        <v>182</v>
      </c>
      <c r="O126" s="954" t="s">
        <v>183</v>
      </c>
      <c r="P126" s="954" t="s">
        <v>184</v>
      </c>
    </row>
    <row r="127" spans="1:16" ht="15.75" customHeight="1" x14ac:dyDescent="0.25">
      <c r="A127" s="137"/>
      <c r="B127" s="137"/>
      <c r="C127" s="951"/>
      <c r="D127" s="952"/>
      <c r="E127" s="954"/>
      <c r="F127" s="954" t="s">
        <v>9</v>
      </c>
      <c r="G127" s="969" t="s">
        <v>185</v>
      </c>
      <c r="H127" s="969"/>
      <c r="I127" s="969"/>
      <c r="J127" s="969"/>
      <c r="K127" s="954" t="s">
        <v>186</v>
      </c>
      <c r="L127" s="942"/>
      <c r="M127" s="943"/>
      <c r="N127" s="954"/>
      <c r="O127" s="954"/>
      <c r="P127" s="954"/>
    </row>
    <row r="128" spans="1:16" ht="15.75" customHeight="1" x14ac:dyDescent="0.25">
      <c r="A128" s="137"/>
      <c r="B128" s="137"/>
      <c r="C128" s="951"/>
      <c r="D128" s="952"/>
      <c r="E128" s="954"/>
      <c r="F128" s="961"/>
      <c r="G128" s="954" t="s">
        <v>187</v>
      </c>
      <c r="H128" s="960" t="s">
        <v>188</v>
      </c>
      <c r="I128" s="961"/>
      <c r="J128" s="961"/>
      <c r="K128" s="961"/>
      <c r="L128" s="942"/>
      <c r="M128" s="943"/>
      <c r="N128" s="954"/>
      <c r="O128" s="954"/>
      <c r="P128" s="954"/>
    </row>
    <row r="129" spans="1:16" s="163" customFormat="1" ht="15.75" customHeight="1" x14ac:dyDescent="0.25">
      <c r="A129" s="137"/>
      <c r="B129" s="137"/>
      <c r="C129" s="951"/>
      <c r="D129" s="952"/>
      <c r="E129" s="954"/>
      <c r="F129" s="961"/>
      <c r="G129" s="959"/>
      <c r="H129" s="954" t="s">
        <v>15</v>
      </c>
      <c r="I129" s="954" t="s">
        <v>189</v>
      </c>
      <c r="J129" s="954" t="s">
        <v>190</v>
      </c>
      <c r="K129" s="961"/>
      <c r="L129" s="942"/>
      <c r="M129" s="943"/>
      <c r="N129" s="954"/>
      <c r="O129" s="954"/>
      <c r="P129" s="954"/>
    </row>
    <row r="130" spans="1:16" s="163" customFormat="1" ht="15.75" customHeight="1" x14ac:dyDescent="0.25">
      <c r="A130" s="137"/>
      <c r="B130" s="137"/>
      <c r="C130" s="951"/>
      <c r="D130" s="952"/>
      <c r="E130" s="954"/>
      <c r="F130" s="961"/>
      <c r="G130" s="959"/>
      <c r="H130" s="954"/>
      <c r="I130" s="954"/>
      <c r="J130" s="954"/>
      <c r="K130" s="961"/>
      <c r="L130" s="942"/>
      <c r="M130" s="943"/>
      <c r="N130" s="954"/>
      <c r="O130" s="954"/>
      <c r="P130" s="954"/>
    </row>
    <row r="131" spans="1:16" s="163" customFormat="1" ht="15.75" customHeight="1" x14ac:dyDescent="0.25">
      <c r="A131" s="137"/>
      <c r="B131" s="137"/>
      <c r="C131" s="951"/>
      <c r="D131" s="952"/>
      <c r="E131" s="954"/>
      <c r="F131" s="961"/>
      <c r="G131" s="959"/>
      <c r="H131" s="954"/>
      <c r="I131" s="954"/>
      <c r="J131" s="954"/>
      <c r="K131" s="961"/>
      <c r="L131" s="942"/>
      <c r="M131" s="943"/>
      <c r="N131" s="954"/>
      <c r="O131" s="954"/>
      <c r="P131" s="954"/>
    </row>
    <row r="132" spans="1:16" s="163" customFormat="1" ht="15.75" customHeight="1" x14ac:dyDescent="0.25">
      <c r="A132" s="137"/>
      <c r="B132" s="137"/>
      <c r="C132" s="951"/>
      <c r="D132" s="952"/>
      <c r="E132" s="955"/>
      <c r="F132" s="968"/>
      <c r="G132" s="970"/>
      <c r="H132" s="955"/>
      <c r="I132" s="955"/>
      <c r="J132" s="955"/>
      <c r="K132" s="968"/>
      <c r="L132" s="944"/>
      <c r="M132" s="945"/>
      <c r="N132" s="954"/>
      <c r="O132" s="954"/>
      <c r="P132" s="954"/>
    </row>
    <row r="133" spans="1:16" ht="15" customHeight="1" x14ac:dyDescent="0.25">
      <c r="A133" s="137" t="s">
        <v>191</v>
      </c>
      <c r="B133" s="137" t="s">
        <v>192</v>
      </c>
      <c r="C133" s="192">
        <v>1</v>
      </c>
      <c r="D133" s="227" t="s">
        <v>26</v>
      </c>
      <c r="E133" s="231">
        <v>2</v>
      </c>
      <c r="F133" s="232">
        <f t="shared" ref="F133:F135" si="82">E133*30</f>
        <v>60</v>
      </c>
      <c r="G133" s="233">
        <f>SUM(H133+I133+J133)</f>
        <v>34</v>
      </c>
      <c r="H133" s="232"/>
      <c r="I133" s="232"/>
      <c r="J133" s="232">
        <v>34</v>
      </c>
      <c r="K133" s="233">
        <f t="shared" ref="K133:K137" si="83">F133-G133</f>
        <v>26</v>
      </c>
      <c r="L133" s="936">
        <f t="shared" ref="L133:L137" si="84">G133/17</f>
        <v>2</v>
      </c>
      <c r="M133" s="937"/>
      <c r="N133" s="192" t="s">
        <v>191</v>
      </c>
      <c r="O133" s="211">
        <f t="shared" ref="O133" si="85">G133/F133*100</f>
        <v>56.666666666666664</v>
      </c>
      <c r="P133" s="212" t="s">
        <v>193</v>
      </c>
    </row>
    <row r="134" spans="1:16" s="163" customFormat="1" ht="15.75" customHeight="1" x14ac:dyDescent="0.25">
      <c r="A134" s="137" t="s">
        <v>101</v>
      </c>
      <c r="B134" s="137" t="s">
        <v>192</v>
      </c>
      <c r="C134" s="194">
        <v>2</v>
      </c>
      <c r="D134" s="207" t="s">
        <v>158</v>
      </c>
      <c r="E134" s="231">
        <v>3</v>
      </c>
      <c r="F134" s="242">
        <f t="shared" si="82"/>
        <v>90</v>
      </c>
      <c r="G134" s="233">
        <f t="shared" ref="G134:G135" si="86">SUM(H134+I134+J134)</f>
        <v>34</v>
      </c>
      <c r="H134" s="242">
        <v>18</v>
      </c>
      <c r="I134" s="243"/>
      <c r="J134" s="243">
        <v>16</v>
      </c>
      <c r="K134" s="233">
        <f t="shared" si="83"/>
        <v>56</v>
      </c>
      <c r="L134" s="936">
        <f t="shared" si="84"/>
        <v>2</v>
      </c>
      <c r="M134" s="937"/>
      <c r="N134" s="194" t="s">
        <v>191</v>
      </c>
      <c r="O134" s="211">
        <f>G134/F134*100</f>
        <v>37.777777777777779</v>
      </c>
      <c r="P134" s="212" t="s">
        <v>196</v>
      </c>
    </row>
    <row r="135" spans="1:16" s="163" customFormat="1" ht="15.75" customHeight="1" x14ac:dyDescent="0.25">
      <c r="A135" s="137" t="s">
        <v>101</v>
      </c>
      <c r="B135" s="137" t="s">
        <v>192</v>
      </c>
      <c r="C135" s="194">
        <v>3</v>
      </c>
      <c r="D135" s="207" t="s">
        <v>155</v>
      </c>
      <c r="E135" s="231">
        <v>4</v>
      </c>
      <c r="F135" s="242">
        <f t="shared" si="82"/>
        <v>120</v>
      </c>
      <c r="G135" s="233">
        <f t="shared" si="86"/>
        <v>52</v>
      </c>
      <c r="H135" s="242">
        <v>26</v>
      </c>
      <c r="I135" s="243"/>
      <c r="J135" s="243">
        <v>26</v>
      </c>
      <c r="K135" s="233">
        <f t="shared" si="83"/>
        <v>68</v>
      </c>
      <c r="L135" s="936">
        <f t="shared" si="84"/>
        <v>3.0588235294117645</v>
      </c>
      <c r="M135" s="937"/>
      <c r="N135" s="194" t="s">
        <v>194</v>
      </c>
      <c r="O135" s="211">
        <f t="shared" ref="O135" si="87">G135/F135*100</f>
        <v>43.333333333333336</v>
      </c>
      <c r="P135" s="212" t="s">
        <v>196</v>
      </c>
    </row>
    <row r="136" spans="1:16" s="164" customFormat="1" ht="15.75" customHeight="1" x14ac:dyDescent="0.25">
      <c r="A136" s="137" t="s">
        <v>101</v>
      </c>
      <c r="B136" s="137" t="s">
        <v>192</v>
      </c>
      <c r="C136" s="194">
        <v>4</v>
      </c>
      <c r="D136" s="207" t="s">
        <v>51</v>
      </c>
      <c r="E136" s="231">
        <v>4</v>
      </c>
      <c r="F136" s="242">
        <f>E136*30</f>
        <v>120</v>
      </c>
      <c r="G136" s="233">
        <f>SUM(H136+I136+J136)</f>
        <v>52</v>
      </c>
      <c r="H136" s="242">
        <v>26</v>
      </c>
      <c r="I136" s="243"/>
      <c r="J136" s="243">
        <v>26</v>
      </c>
      <c r="K136" s="233">
        <f t="shared" si="83"/>
        <v>68</v>
      </c>
      <c r="L136" s="936">
        <f t="shared" si="84"/>
        <v>3.0588235294117645</v>
      </c>
      <c r="M136" s="937"/>
      <c r="N136" s="194" t="s">
        <v>194</v>
      </c>
      <c r="O136" s="211">
        <f>G136/F136*100</f>
        <v>43.333333333333336</v>
      </c>
      <c r="P136" s="212" t="s">
        <v>196</v>
      </c>
    </row>
    <row r="137" spans="1:16" s="164" customFormat="1" ht="15.75" customHeight="1" x14ac:dyDescent="0.25">
      <c r="A137" s="137" t="s">
        <v>101</v>
      </c>
      <c r="B137" s="137" t="s">
        <v>192</v>
      </c>
      <c r="C137" s="194">
        <v>5</v>
      </c>
      <c r="D137" s="207" t="s">
        <v>160</v>
      </c>
      <c r="E137" s="231">
        <v>3</v>
      </c>
      <c r="F137" s="242">
        <f t="shared" ref="F137" si="88">E137*30</f>
        <v>90</v>
      </c>
      <c r="G137" s="233">
        <f>SUM(H137+I137+J137)</f>
        <v>34</v>
      </c>
      <c r="H137" s="242">
        <v>18</v>
      </c>
      <c r="I137" s="243"/>
      <c r="J137" s="243">
        <v>16</v>
      </c>
      <c r="K137" s="233">
        <f t="shared" si="83"/>
        <v>56</v>
      </c>
      <c r="L137" s="936">
        <f t="shared" si="84"/>
        <v>2</v>
      </c>
      <c r="M137" s="937"/>
      <c r="N137" s="194" t="s">
        <v>191</v>
      </c>
      <c r="O137" s="211">
        <f t="shared" ref="O137" si="89">G137/F137*100</f>
        <v>37.777777777777779</v>
      </c>
      <c r="P137" s="212" t="s">
        <v>308</v>
      </c>
    </row>
    <row r="138" spans="1:16" s="164" customFormat="1" ht="15.75" customHeight="1" x14ac:dyDescent="0.25">
      <c r="A138" s="137" t="s">
        <v>101</v>
      </c>
      <c r="B138" s="137" t="s">
        <v>192</v>
      </c>
      <c r="C138" s="194">
        <v>6</v>
      </c>
      <c r="D138" s="207" t="s">
        <v>63</v>
      </c>
      <c r="E138" s="231">
        <v>6</v>
      </c>
      <c r="F138" s="232">
        <f>E138*30</f>
        <v>180</v>
      </c>
      <c r="G138" s="233">
        <f t="shared" ref="G138" si="90">SUM(H138+I138+J138)</f>
        <v>102</v>
      </c>
      <c r="H138" s="242"/>
      <c r="I138" s="243"/>
      <c r="J138" s="243">
        <v>102</v>
      </c>
      <c r="K138" s="233">
        <f t="shared" ref="K138:K141" si="91">F138-G138</f>
        <v>78</v>
      </c>
      <c r="L138" s="936">
        <f t="shared" ref="L138" si="92">G138/17</f>
        <v>6</v>
      </c>
      <c r="M138" s="937"/>
      <c r="N138" s="192" t="s">
        <v>276</v>
      </c>
      <c r="O138" s="211">
        <f>G138/F138*100</f>
        <v>56.666666666666664</v>
      </c>
      <c r="P138" s="212" t="s">
        <v>196</v>
      </c>
    </row>
    <row r="139" spans="1:16" ht="15" customHeight="1" x14ac:dyDescent="0.25">
      <c r="A139" s="137" t="s">
        <v>101</v>
      </c>
      <c r="B139" s="137" t="s">
        <v>192</v>
      </c>
      <c r="C139" s="194">
        <v>7</v>
      </c>
      <c r="D139" s="207" t="s">
        <v>148</v>
      </c>
      <c r="E139" s="208">
        <v>3</v>
      </c>
      <c r="F139" s="209">
        <f>E139*30</f>
        <v>90</v>
      </c>
      <c r="G139" s="210">
        <f>SUM(H139+I139+J139)</f>
        <v>0</v>
      </c>
      <c r="H139" s="270"/>
      <c r="I139" s="271"/>
      <c r="J139" s="271"/>
      <c r="K139" s="210">
        <f t="shared" si="91"/>
        <v>90</v>
      </c>
      <c r="L139" s="936"/>
      <c r="M139" s="937"/>
      <c r="N139" s="192" t="s">
        <v>194</v>
      </c>
      <c r="O139" s="211"/>
      <c r="P139" s="244" t="s">
        <v>196</v>
      </c>
    </row>
    <row r="140" spans="1:16" ht="45" customHeight="1" x14ac:dyDescent="0.25">
      <c r="A140" s="137" t="s">
        <v>101</v>
      </c>
      <c r="B140" s="137" t="s">
        <v>197</v>
      </c>
      <c r="C140" s="194">
        <v>8</v>
      </c>
      <c r="D140" s="207" t="s">
        <v>299</v>
      </c>
      <c r="E140" s="319">
        <v>4</v>
      </c>
      <c r="F140" s="320">
        <f>E140*30</f>
        <v>120</v>
      </c>
      <c r="G140" s="320">
        <f>H140+I140+J140</f>
        <v>52</v>
      </c>
      <c r="H140" s="322">
        <v>12</v>
      </c>
      <c r="I140" s="322"/>
      <c r="J140" s="322">
        <v>40</v>
      </c>
      <c r="K140" s="321">
        <f t="shared" si="91"/>
        <v>68</v>
      </c>
      <c r="L140" s="936">
        <f>G140/17</f>
        <v>3.0588235294117645</v>
      </c>
      <c r="M140" s="937"/>
      <c r="N140" s="194" t="s">
        <v>191</v>
      </c>
      <c r="O140" s="211">
        <f>G140/F140*100</f>
        <v>43.333333333333336</v>
      </c>
      <c r="P140" s="244" t="s">
        <v>196</v>
      </c>
    </row>
    <row r="141" spans="1:16" ht="45" customHeight="1" x14ac:dyDescent="0.25">
      <c r="A141" s="137" t="s">
        <v>101</v>
      </c>
      <c r="B141" s="137" t="s">
        <v>197</v>
      </c>
      <c r="C141" s="194">
        <v>9</v>
      </c>
      <c r="D141" s="227" t="s">
        <v>340</v>
      </c>
      <c r="E141" s="440">
        <v>4</v>
      </c>
      <c r="F141" s="320">
        <f t="shared" ref="F141" si="93">E141*30</f>
        <v>120</v>
      </c>
      <c r="G141" s="320">
        <f t="shared" ref="G141" si="94">H141+I141+J141</f>
        <v>52</v>
      </c>
      <c r="H141" s="343">
        <v>26</v>
      </c>
      <c r="I141" s="343"/>
      <c r="J141" s="343">
        <v>26</v>
      </c>
      <c r="K141" s="321">
        <f t="shared" si="91"/>
        <v>68</v>
      </c>
      <c r="L141" s="936">
        <f>G141/17</f>
        <v>3.0588235294117645</v>
      </c>
      <c r="M141" s="937"/>
      <c r="N141" s="194" t="s">
        <v>191</v>
      </c>
      <c r="O141" s="211">
        <f t="shared" ref="O141" si="95">G141/F141*100</f>
        <v>43.333333333333336</v>
      </c>
      <c r="P141" s="244" t="s">
        <v>196</v>
      </c>
    </row>
    <row r="142" spans="1:16" ht="15.75" x14ac:dyDescent="0.25">
      <c r="A142" s="137"/>
      <c r="B142" s="137"/>
      <c r="C142" s="156"/>
      <c r="D142" s="138" t="s">
        <v>14</v>
      </c>
      <c r="E142" s="152">
        <f>SUM(E133:E141)</f>
        <v>33</v>
      </c>
      <c r="F142" s="185">
        <f t="shared" ref="F142:K142" si="96">SUM(F133:F141)</f>
        <v>990</v>
      </c>
      <c r="G142" s="185">
        <f t="shared" si="96"/>
        <v>412</v>
      </c>
      <c r="H142" s="185">
        <f t="shared" si="96"/>
        <v>126</v>
      </c>
      <c r="I142" s="185">
        <f t="shared" si="96"/>
        <v>0</v>
      </c>
      <c r="J142" s="185">
        <f t="shared" si="96"/>
        <v>286</v>
      </c>
      <c r="K142" s="185">
        <f t="shared" si="96"/>
        <v>578</v>
      </c>
      <c r="L142" s="938">
        <f>SUM(L133:M141)</f>
        <v>24.235294117647058</v>
      </c>
      <c r="M142" s="939"/>
      <c r="N142" s="135"/>
      <c r="O142" s="135"/>
      <c r="P142" s="153"/>
    </row>
    <row r="143" spans="1:16" ht="15.75" x14ac:dyDescent="0.25">
      <c r="A143" s="137"/>
      <c r="B143" s="137"/>
      <c r="C143" s="137"/>
      <c r="D143" s="139" t="s">
        <v>198</v>
      </c>
      <c r="E143" s="140">
        <f>30-E142</f>
        <v>-3</v>
      </c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3"/>
    </row>
    <row r="144" spans="1:16" ht="15.75" x14ac:dyDescent="0.25">
      <c r="A144" s="137"/>
      <c r="B144" s="137"/>
      <c r="C144" s="137"/>
      <c r="D144" s="145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3"/>
    </row>
    <row r="145" spans="1:16" ht="15.75" x14ac:dyDescent="0.25">
      <c r="A145" s="159"/>
      <c r="B145" s="159"/>
      <c r="C145" s="159"/>
      <c r="D145" s="160" t="s">
        <v>14</v>
      </c>
      <c r="E145" s="158">
        <f>E146+E147</f>
        <v>240</v>
      </c>
      <c r="F145" s="158">
        <f>F146+F147</f>
        <v>7200</v>
      </c>
      <c r="G145" s="158">
        <f>F145/F145*100</f>
        <v>100</v>
      </c>
      <c r="H145" s="159"/>
      <c r="I145" s="161"/>
      <c r="J145" s="161"/>
      <c r="K145" s="161"/>
      <c r="L145" s="161"/>
      <c r="M145" s="161"/>
      <c r="N145" s="161"/>
      <c r="O145" s="161"/>
      <c r="P145" s="162"/>
    </row>
    <row r="146" spans="1:16" ht="15.75" x14ac:dyDescent="0.25">
      <c r="A146" s="159"/>
      <c r="B146" s="159" t="s">
        <v>192</v>
      </c>
      <c r="C146" s="159"/>
      <c r="D146" s="160" t="s">
        <v>98</v>
      </c>
      <c r="E146" s="159">
        <f>SUMIF(B9:B143,B146,E9:E143)</f>
        <v>180</v>
      </c>
      <c r="F146" s="159">
        <f>E146*30</f>
        <v>5400</v>
      </c>
      <c r="G146" s="159">
        <f>F146/F145*100</f>
        <v>75</v>
      </c>
      <c r="H146" s="159"/>
      <c r="I146" s="161"/>
      <c r="J146" s="161"/>
      <c r="K146" s="161"/>
      <c r="L146" s="161"/>
      <c r="M146" s="161"/>
      <c r="N146" s="161"/>
      <c r="O146" s="161"/>
      <c r="P146" s="162"/>
    </row>
    <row r="147" spans="1:16" ht="15.75" x14ac:dyDescent="0.25">
      <c r="A147" s="159"/>
      <c r="B147" s="159" t="s">
        <v>197</v>
      </c>
      <c r="C147" s="159"/>
      <c r="D147" s="160" t="s">
        <v>99</v>
      </c>
      <c r="E147" s="159">
        <f>SUMIF(B9:B143,B147,E9:E143)</f>
        <v>60</v>
      </c>
      <c r="F147" s="159">
        <f t="shared" ref="F147:F155" si="97">E147*30</f>
        <v>1800</v>
      </c>
      <c r="G147" s="159">
        <f>F147/F145*100</f>
        <v>25</v>
      </c>
      <c r="H147" s="159"/>
      <c r="I147" s="161"/>
      <c r="J147" s="161"/>
      <c r="K147" s="161"/>
      <c r="L147" s="161"/>
      <c r="M147" s="161"/>
      <c r="N147" s="161"/>
      <c r="O147" s="161"/>
      <c r="P147" s="162"/>
    </row>
    <row r="148" spans="1:16" ht="15.75" x14ac:dyDescent="0.25">
      <c r="A148" s="159"/>
      <c r="B148" s="159"/>
      <c r="C148" s="159"/>
      <c r="D148" s="160"/>
      <c r="E148" s="159"/>
      <c r="F148" s="159"/>
      <c r="G148" s="159"/>
      <c r="H148" s="159"/>
      <c r="I148" s="161"/>
      <c r="J148" s="161"/>
      <c r="K148" s="161"/>
      <c r="L148" s="161"/>
      <c r="M148" s="161"/>
      <c r="N148" s="161"/>
      <c r="O148" s="161"/>
      <c r="P148" s="162"/>
    </row>
    <row r="149" spans="1:16" ht="15.75" x14ac:dyDescent="0.25">
      <c r="A149" s="159"/>
      <c r="B149" s="159"/>
      <c r="C149" s="159"/>
      <c r="D149" s="160" t="s">
        <v>207</v>
      </c>
      <c r="E149" s="158">
        <f>E150+E151</f>
        <v>43</v>
      </c>
      <c r="F149" s="158">
        <f>F150+F151</f>
        <v>1290</v>
      </c>
      <c r="G149" s="158">
        <f>F149/$F$149*100</f>
        <v>100</v>
      </c>
      <c r="H149" s="159"/>
      <c r="I149" s="161"/>
      <c r="J149" s="161"/>
      <c r="K149" s="161"/>
      <c r="L149" s="161"/>
      <c r="M149" s="161"/>
      <c r="N149" s="161"/>
      <c r="O149" s="161"/>
      <c r="P149" s="162"/>
    </row>
    <row r="150" spans="1:16" ht="15.75" x14ac:dyDescent="0.25">
      <c r="A150" s="159" t="s">
        <v>191</v>
      </c>
      <c r="B150" s="159" t="s">
        <v>192</v>
      </c>
      <c r="C150" s="159"/>
      <c r="D150" s="160" t="s">
        <v>98</v>
      </c>
      <c r="E150" s="159">
        <f>SUMIFS(E9:E143,A9:A143,A150,B9:B143,B150)</f>
        <v>31</v>
      </c>
      <c r="F150" s="159">
        <f t="shared" si="97"/>
        <v>930</v>
      </c>
      <c r="G150" s="159">
        <f>F150/F149*100</f>
        <v>72.093023255813947</v>
      </c>
      <c r="H150" s="159"/>
      <c r="I150" s="161"/>
      <c r="J150" s="161"/>
      <c r="K150" s="161"/>
      <c r="L150" s="161"/>
      <c r="M150" s="161"/>
      <c r="N150" s="161"/>
      <c r="O150" s="161"/>
      <c r="P150" s="162"/>
    </row>
    <row r="151" spans="1:16" ht="15.75" x14ac:dyDescent="0.25">
      <c r="A151" s="159" t="s">
        <v>191</v>
      </c>
      <c r="B151" s="159" t="s">
        <v>197</v>
      </c>
      <c r="C151" s="159"/>
      <c r="D151" s="160" t="s">
        <v>99</v>
      </c>
      <c r="E151" s="159">
        <f>SUMIFS(E9:E143,A9:A143,A151,B9:B143,B151)</f>
        <v>12</v>
      </c>
      <c r="F151" s="159">
        <f t="shared" si="97"/>
        <v>360</v>
      </c>
      <c r="G151" s="159">
        <f>F151/F149*100</f>
        <v>27.906976744186046</v>
      </c>
      <c r="H151" s="159"/>
      <c r="I151" s="161"/>
      <c r="J151" s="161"/>
      <c r="K151" s="161"/>
      <c r="L151" s="161"/>
      <c r="M151" s="161"/>
      <c r="N151" s="161"/>
      <c r="O151" s="161"/>
      <c r="P151" s="162"/>
    </row>
    <row r="152" spans="1:16" ht="15.75" x14ac:dyDescent="0.25">
      <c r="A152" s="159"/>
      <c r="B152" s="159"/>
      <c r="C152" s="159"/>
      <c r="D152" s="160"/>
      <c r="E152" s="159"/>
      <c r="F152" s="159"/>
      <c r="G152" s="159"/>
      <c r="H152" s="159"/>
      <c r="I152" s="161"/>
      <c r="J152" s="161"/>
      <c r="K152" s="161"/>
      <c r="L152" s="161"/>
      <c r="M152" s="161"/>
      <c r="N152" s="161"/>
      <c r="O152" s="161"/>
      <c r="P152" s="162"/>
    </row>
    <row r="153" spans="1:16" ht="15.75" x14ac:dyDescent="0.25">
      <c r="A153" s="159"/>
      <c r="B153" s="159"/>
      <c r="C153" s="159"/>
      <c r="D153" s="160" t="s">
        <v>208</v>
      </c>
      <c r="E153" s="158">
        <f>E154+E155</f>
        <v>197</v>
      </c>
      <c r="F153" s="158">
        <f>F154+F155</f>
        <v>5910</v>
      </c>
      <c r="G153" s="158">
        <f>F153/$F$153*100</f>
        <v>100</v>
      </c>
      <c r="H153" s="161"/>
      <c r="I153" s="161"/>
      <c r="J153" s="161"/>
      <c r="K153" s="161"/>
      <c r="L153" s="161"/>
      <c r="M153" s="161"/>
      <c r="N153" s="161"/>
      <c r="O153" s="161"/>
      <c r="P153" s="162"/>
    </row>
    <row r="154" spans="1:16" ht="15.75" x14ac:dyDescent="0.25">
      <c r="A154" s="159" t="s">
        <v>101</v>
      </c>
      <c r="B154" s="159" t="s">
        <v>192</v>
      </c>
      <c r="C154" s="159"/>
      <c r="D154" s="160" t="s">
        <v>98</v>
      </c>
      <c r="E154" s="159">
        <f>SUMIFS(E9:E143,A9:A143,A154,B9:B143,B154)</f>
        <v>149</v>
      </c>
      <c r="F154" s="159">
        <f t="shared" si="97"/>
        <v>4470</v>
      </c>
      <c r="G154" s="161">
        <f>F154/F153*100</f>
        <v>75.634517766497467</v>
      </c>
      <c r="H154" s="161"/>
      <c r="I154" s="161"/>
      <c r="J154" s="161"/>
      <c r="K154" s="161"/>
      <c r="L154" s="161"/>
      <c r="M154" s="161"/>
      <c r="N154" s="161"/>
      <c r="O154" s="161"/>
      <c r="P154" s="162"/>
    </row>
    <row r="155" spans="1:16" ht="15.75" x14ac:dyDescent="0.25">
      <c r="A155" s="159" t="s">
        <v>101</v>
      </c>
      <c r="B155" s="159" t="s">
        <v>197</v>
      </c>
      <c r="C155" s="159"/>
      <c r="D155" s="160" t="s">
        <v>99</v>
      </c>
      <c r="E155" s="159">
        <f>SUMIFS(E9:E143,A9:A143,A155,B9:B143,B155)</f>
        <v>48</v>
      </c>
      <c r="F155" s="159">
        <f t="shared" si="97"/>
        <v>1440</v>
      </c>
      <c r="G155" s="161">
        <f>F155/F153*100</f>
        <v>24.36548223350254</v>
      </c>
      <c r="H155" s="161"/>
      <c r="I155" s="161"/>
      <c r="J155" s="161"/>
      <c r="K155" s="161"/>
      <c r="L155" s="161"/>
      <c r="M155" s="161"/>
      <c r="N155" s="161"/>
      <c r="O155" s="161"/>
      <c r="P155" s="162"/>
    </row>
  </sheetData>
  <mergeCells count="207">
    <mergeCell ref="L100:M100"/>
    <mergeCell ref="L101:M101"/>
    <mergeCell ref="L87:M87"/>
    <mergeCell ref="L104:M104"/>
    <mergeCell ref="L105:M105"/>
    <mergeCell ref="L106:M106"/>
    <mergeCell ref="L102:M102"/>
    <mergeCell ref="L98:M98"/>
    <mergeCell ref="L99:M99"/>
    <mergeCell ref="F127:F132"/>
    <mergeCell ref="G127:J127"/>
    <mergeCell ref="K127:K132"/>
    <mergeCell ref="G128:G132"/>
    <mergeCell ref="H128:J128"/>
    <mergeCell ref="H129:H132"/>
    <mergeCell ref="I129:I132"/>
    <mergeCell ref="J129:J132"/>
    <mergeCell ref="L123:M123"/>
    <mergeCell ref="C125:P125"/>
    <mergeCell ref="C126:C132"/>
    <mergeCell ref="D126:D132"/>
    <mergeCell ref="E126:E132"/>
    <mergeCell ref="F126:K126"/>
    <mergeCell ref="N126:N132"/>
    <mergeCell ref="O126:O132"/>
    <mergeCell ref="P126:P132"/>
    <mergeCell ref="L126:M132"/>
    <mergeCell ref="H112:H115"/>
    <mergeCell ref="I112:I115"/>
    <mergeCell ref="J112:J115"/>
    <mergeCell ref="C108:P108"/>
    <mergeCell ref="C109:C115"/>
    <mergeCell ref="D109:D115"/>
    <mergeCell ref="E109:E115"/>
    <mergeCell ref="F109:K109"/>
    <mergeCell ref="L109:M115"/>
    <mergeCell ref="N109:N115"/>
    <mergeCell ref="O109:O115"/>
    <mergeCell ref="P109:P115"/>
    <mergeCell ref="F110:F115"/>
    <mergeCell ref="L119:M119"/>
    <mergeCell ref="L116:M116"/>
    <mergeCell ref="L86:M86"/>
    <mergeCell ref="L88:M88"/>
    <mergeCell ref="C90:P90"/>
    <mergeCell ref="C91:C97"/>
    <mergeCell ref="D91:D97"/>
    <mergeCell ref="E91:E97"/>
    <mergeCell ref="F91:K91"/>
    <mergeCell ref="N91:N97"/>
    <mergeCell ref="O91:O97"/>
    <mergeCell ref="P91:P97"/>
    <mergeCell ref="F92:F97"/>
    <mergeCell ref="G92:J92"/>
    <mergeCell ref="K92:K97"/>
    <mergeCell ref="G93:G97"/>
    <mergeCell ref="H93:J93"/>
    <mergeCell ref="H94:H97"/>
    <mergeCell ref="I94:I97"/>
    <mergeCell ref="J94:J97"/>
    <mergeCell ref="G110:J110"/>
    <mergeCell ref="K110:K115"/>
    <mergeCell ref="G111:G115"/>
    <mergeCell ref="H111:J111"/>
    <mergeCell ref="C74:C80"/>
    <mergeCell ref="D74:D80"/>
    <mergeCell ref="E74:E80"/>
    <mergeCell ref="F74:K74"/>
    <mergeCell ref="L74:M80"/>
    <mergeCell ref="N74:N80"/>
    <mergeCell ref="O74:O80"/>
    <mergeCell ref="P74:P80"/>
    <mergeCell ref="F75:F80"/>
    <mergeCell ref="L84:M84"/>
    <mergeCell ref="L49:M49"/>
    <mergeCell ref="G57:J57"/>
    <mergeCell ref="K57:K62"/>
    <mergeCell ref="G58:G62"/>
    <mergeCell ref="H58:J58"/>
    <mergeCell ref="H59:H62"/>
    <mergeCell ref="I59:I62"/>
    <mergeCell ref="J59:J62"/>
    <mergeCell ref="L83:M83"/>
    <mergeCell ref="L63:M63"/>
    <mergeCell ref="L68:M68"/>
    <mergeCell ref="L71:M71"/>
    <mergeCell ref="L52:M52"/>
    <mergeCell ref="L82:M82"/>
    <mergeCell ref="L81:M81"/>
    <mergeCell ref="G75:J75"/>
    <mergeCell ref="K75:K80"/>
    <mergeCell ref="G76:G80"/>
    <mergeCell ref="H76:J76"/>
    <mergeCell ref="H77:H80"/>
    <mergeCell ref="I77:I80"/>
    <mergeCell ref="J77:J80"/>
    <mergeCell ref="C73:P73"/>
    <mergeCell ref="F56:K56"/>
    <mergeCell ref="N56:N62"/>
    <mergeCell ref="O56:O62"/>
    <mergeCell ref="P56:P62"/>
    <mergeCell ref="F57:F62"/>
    <mergeCell ref="L51:M51"/>
    <mergeCell ref="L47:M47"/>
    <mergeCell ref="L45:M45"/>
    <mergeCell ref="G39:J39"/>
    <mergeCell ref="K39:K44"/>
    <mergeCell ref="G40:G44"/>
    <mergeCell ref="H40:J40"/>
    <mergeCell ref="H41:H44"/>
    <mergeCell ref="I41:I44"/>
    <mergeCell ref="J41:J44"/>
    <mergeCell ref="L48:M48"/>
    <mergeCell ref="L46:M46"/>
    <mergeCell ref="L50:M50"/>
    <mergeCell ref="P20:P26"/>
    <mergeCell ref="F21:F26"/>
    <mergeCell ref="G21:J21"/>
    <mergeCell ref="K21:K26"/>
    <mergeCell ref="C38:C44"/>
    <mergeCell ref="D38:D44"/>
    <mergeCell ref="E38:E44"/>
    <mergeCell ref="F38:K38"/>
    <mergeCell ref="L38:M44"/>
    <mergeCell ref="N38:N44"/>
    <mergeCell ref="O38:O44"/>
    <mergeCell ref="P38:P44"/>
    <mergeCell ref="F39:F44"/>
    <mergeCell ref="L27:M27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G3:J3"/>
    <mergeCell ref="K3:K8"/>
    <mergeCell ref="G4:G8"/>
    <mergeCell ref="H4:J4"/>
    <mergeCell ref="H5:H8"/>
    <mergeCell ref="I5:I8"/>
    <mergeCell ref="J5:J8"/>
    <mergeCell ref="L117:M117"/>
    <mergeCell ref="L118:M118"/>
    <mergeCell ref="C37:P37"/>
    <mergeCell ref="L20:M26"/>
    <mergeCell ref="L16:M16"/>
    <mergeCell ref="L9:M9"/>
    <mergeCell ref="L14:M14"/>
    <mergeCell ref="L15:M15"/>
    <mergeCell ref="L10:M10"/>
    <mergeCell ref="L13:M13"/>
    <mergeCell ref="L12:M12"/>
    <mergeCell ref="L17:M17"/>
    <mergeCell ref="C19:P19"/>
    <mergeCell ref="G22:G26"/>
    <mergeCell ref="H22:J22"/>
    <mergeCell ref="H23:H26"/>
    <mergeCell ref="I23:I26"/>
    <mergeCell ref="J23:J26"/>
    <mergeCell ref="C20:C26"/>
    <mergeCell ref="D20:D26"/>
    <mergeCell ref="E20:E26"/>
    <mergeCell ref="F20:K20"/>
    <mergeCell ref="N20:N26"/>
    <mergeCell ref="O20:O26"/>
    <mergeCell ref="L11:M11"/>
    <mergeCell ref="L56:M62"/>
    <mergeCell ref="L29:M29"/>
    <mergeCell ref="L64:M64"/>
    <mergeCell ref="L70:M70"/>
    <mergeCell ref="L85:M85"/>
    <mergeCell ref="L69:M69"/>
    <mergeCell ref="L103:M103"/>
    <mergeCell ref="L91:M97"/>
    <mergeCell ref="L31:M31"/>
    <mergeCell ref="L32:M32"/>
    <mergeCell ref="L33:M33"/>
    <mergeCell ref="L34:M34"/>
    <mergeCell ref="L28:M28"/>
    <mergeCell ref="L30:M30"/>
    <mergeCell ref="L35:M35"/>
    <mergeCell ref="L66:M66"/>
    <mergeCell ref="L65:M65"/>
    <mergeCell ref="L67:M67"/>
    <mergeCell ref="L53:M53"/>
    <mergeCell ref="C55:P55"/>
    <mergeCell ref="C56:C62"/>
    <mergeCell ref="D56:D62"/>
    <mergeCell ref="E56:E62"/>
    <mergeCell ref="L141:M141"/>
    <mergeCell ref="L142:M142"/>
    <mergeCell ref="L134:M134"/>
    <mergeCell ref="L135:M135"/>
    <mergeCell ref="L136:M136"/>
    <mergeCell ref="L137:M137"/>
    <mergeCell ref="L138:M138"/>
    <mergeCell ref="L139:M139"/>
    <mergeCell ref="L120:M120"/>
    <mergeCell ref="L140:M140"/>
    <mergeCell ref="L122:M122"/>
    <mergeCell ref="L133:M133"/>
    <mergeCell ref="L121:M121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4" manualBreakCount="4">
    <brk id="34" max="16383" man="1"/>
    <brk id="68" max="16383" man="1"/>
    <brk id="99" max="16383" man="1"/>
    <brk id="1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zoomScale="105" zoomScaleNormal="105" workbookViewId="0">
      <pane ySplit="7" topLeftCell="A56" activePane="bottomLeft" state="frozen"/>
      <selection pane="bottomLeft" activeCell="B22" sqref="B22"/>
    </sheetView>
  </sheetViews>
  <sheetFormatPr defaultColWidth="8.85546875" defaultRowHeight="15" x14ac:dyDescent="0.25"/>
  <cols>
    <col min="1" max="1" width="8.28515625" style="125" customWidth="1"/>
    <col min="2" max="2" width="69.28515625" style="125" customWidth="1"/>
    <col min="3" max="6" width="6.28515625" style="125" customWidth="1"/>
    <col min="7" max="7" width="6.42578125" style="125" customWidth="1"/>
    <col min="8" max="13" width="6.28515625" style="125" customWidth="1"/>
    <col min="14" max="21" width="5.7109375" style="125" customWidth="1"/>
    <col min="22" max="16384" width="8.85546875" style="125"/>
  </cols>
  <sheetData>
    <row r="1" spans="1:21" ht="15" customHeight="1" x14ac:dyDescent="0.25">
      <c r="A1" s="836" t="s">
        <v>0</v>
      </c>
      <c r="B1" s="839" t="s">
        <v>1</v>
      </c>
      <c r="C1" s="842" t="s">
        <v>2</v>
      </c>
      <c r="D1" s="843"/>
      <c r="E1" s="843"/>
      <c r="F1" s="844"/>
      <c r="G1" s="845" t="s">
        <v>3</v>
      </c>
      <c r="H1" s="842" t="s">
        <v>4</v>
      </c>
      <c r="I1" s="843"/>
      <c r="J1" s="843"/>
      <c r="K1" s="843"/>
      <c r="L1" s="843"/>
      <c r="M1" s="844"/>
      <c r="N1" s="848" t="s">
        <v>5</v>
      </c>
      <c r="O1" s="849"/>
      <c r="P1" s="849"/>
      <c r="Q1" s="849"/>
      <c r="R1" s="849"/>
      <c r="S1" s="849"/>
      <c r="T1" s="849"/>
      <c r="U1" s="850"/>
    </row>
    <row r="2" spans="1:21" ht="15" customHeight="1" thickBot="1" x14ac:dyDescent="0.3">
      <c r="A2" s="837"/>
      <c r="B2" s="840"/>
      <c r="C2" s="854" t="s">
        <v>6</v>
      </c>
      <c r="D2" s="857" t="s">
        <v>7</v>
      </c>
      <c r="E2" s="860" t="s">
        <v>8</v>
      </c>
      <c r="F2" s="861"/>
      <c r="G2" s="846"/>
      <c r="H2" s="854" t="s">
        <v>9</v>
      </c>
      <c r="I2" s="896" t="s">
        <v>10</v>
      </c>
      <c r="J2" s="897"/>
      <c r="K2" s="897"/>
      <c r="L2" s="898"/>
      <c r="M2" s="862" t="s">
        <v>11</v>
      </c>
      <c r="N2" s="851"/>
      <c r="O2" s="852"/>
      <c r="P2" s="852"/>
      <c r="Q2" s="852"/>
      <c r="R2" s="852"/>
      <c r="S2" s="852"/>
      <c r="T2" s="852"/>
      <c r="U2" s="853"/>
    </row>
    <row r="3" spans="1:21" ht="15" customHeight="1" thickBot="1" x14ac:dyDescent="0.3">
      <c r="A3" s="837"/>
      <c r="B3" s="840"/>
      <c r="C3" s="855"/>
      <c r="D3" s="858"/>
      <c r="E3" s="857" t="s">
        <v>12</v>
      </c>
      <c r="F3" s="865" t="s">
        <v>13</v>
      </c>
      <c r="G3" s="846"/>
      <c r="H3" s="855"/>
      <c r="I3" s="857" t="s">
        <v>14</v>
      </c>
      <c r="J3" s="857" t="s">
        <v>15</v>
      </c>
      <c r="K3" s="857" t="s">
        <v>16</v>
      </c>
      <c r="L3" s="857" t="s">
        <v>17</v>
      </c>
      <c r="M3" s="863"/>
      <c r="N3" s="870" t="s">
        <v>18</v>
      </c>
      <c r="O3" s="871"/>
      <c r="P3" s="870" t="s">
        <v>19</v>
      </c>
      <c r="Q3" s="871"/>
      <c r="R3" s="870" t="s">
        <v>20</v>
      </c>
      <c r="S3" s="871"/>
      <c r="T3" s="870" t="s">
        <v>21</v>
      </c>
      <c r="U3" s="879"/>
    </row>
    <row r="4" spans="1:21" ht="15" customHeight="1" thickBot="1" x14ac:dyDescent="0.3">
      <c r="A4" s="837"/>
      <c r="B4" s="840"/>
      <c r="C4" s="855"/>
      <c r="D4" s="858"/>
      <c r="E4" s="858"/>
      <c r="F4" s="866"/>
      <c r="G4" s="846"/>
      <c r="H4" s="855"/>
      <c r="I4" s="858"/>
      <c r="J4" s="858"/>
      <c r="K4" s="858"/>
      <c r="L4" s="858"/>
      <c r="M4" s="863"/>
      <c r="N4" s="1">
        <v>1</v>
      </c>
      <c r="O4" s="189">
        <v>2</v>
      </c>
      <c r="P4" s="1">
        <v>3</v>
      </c>
      <c r="Q4" s="189">
        <v>4</v>
      </c>
      <c r="R4" s="1">
        <v>5</v>
      </c>
      <c r="S4" s="190">
        <v>6</v>
      </c>
      <c r="T4" s="1">
        <v>7</v>
      </c>
      <c r="U4" s="2">
        <v>8</v>
      </c>
    </row>
    <row r="5" spans="1:21" ht="15" customHeight="1" thickBot="1" x14ac:dyDescent="0.3">
      <c r="A5" s="837"/>
      <c r="B5" s="840"/>
      <c r="C5" s="855"/>
      <c r="D5" s="858"/>
      <c r="E5" s="858"/>
      <c r="F5" s="866"/>
      <c r="G5" s="846"/>
      <c r="H5" s="855"/>
      <c r="I5" s="858"/>
      <c r="J5" s="858"/>
      <c r="K5" s="858"/>
      <c r="L5" s="858"/>
      <c r="M5" s="863"/>
      <c r="N5" s="870" t="s">
        <v>22</v>
      </c>
      <c r="O5" s="871"/>
      <c r="P5" s="871"/>
      <c r="Q5" s="871"/>
      <c r="R5" s="871"/>
      <c r="S5" s="871"/>
      <c r="T5" s="871"/>
      <c r="U5" s="879"/>
    </row>
    <row r="6" spans="1:21" ht="15" customHeight="1" thickBot="1" x14ac:dyDescent="0.3">
      <c r="A6" s="838"/>
      <c r="B6" s="841"/>
      <c r="C6" s="856"/>
      <c r="D6" s="859"/>
      <c r="E6" s="859"/>
      <c r="F6" s="867"/>
      <c r="G6" s="847"/>
      <c r="H6" s="856"/>
      <c r="I6" s="859"/>
      <c r="J6" s="859"/>
      <c r="K6" s="859"/>
      <c r="L6" s="859"/>
      <c r="M6" s="864"/>
      <c r="N6" s="1">
        <v>15</v>
      </c>
      <c r="O6" s="189">
        <v>18</v>
      </c>
      <c r="P6" s="1">
        <v>15</v>
      </c>
      <c r="Q6" s="189">
        <v>18</v>
      </c>
      <c r="R6" s="1">
        <v>15</v>
      </c>
      <c r="S6" s="189">
        <v>18</v>
      </c>
      <c r="T6" s="1">
        <v>15</v>
      </c>
      <c r="U6" s="2">
        <v>17</v>
      </c>
    </row>
    <row r="7" spans="1:21" ht="15" customHeight="1" thickBot="1" x14ac:dyDescent="0.3">
      <c r="A7" s="3">
        <v>1</v>
      </c>
      <c r="B7" s="4">
        <v>2</v>
      </c>
      <c r="C7" s="3">
        <v>3</v>
      </c>
      <c r="D7" s="4">
        <v>4</v>
      </c>
      <c r="E7" s="3">
        <v>5</v>
      </c>
      <c r="F7" s="4">
        <v>6</v>
      </c>
      <c r="G7" s="3">
        <v>7</v>
      </c>
      <c r="H7" s="4">
        <v>8</v>
      </c>
      <c r="I7" s="3">
        <v>9</v>
      </c>
      <c r="J7" s="4">
        <v>10</v>
      </c>
      <c r="K7" s="3">
        <v>11</v>
      </c>
      <c r="L7" s="4">
        <v>12</v>
      </c>
      <c r="M7" s="3">
        <v>13</v>
      </c>
      <c r="N7" s="4">
        <v>14</v>
      </c>
      <c r="O7" s="3">
        <v>15</v>
      </c>
      <c r="P7" s="4">
        <v>16</v>
      </c>
      <c r="Q7" s="3">
        <v>17</v>
      </c>
      <c r="R7" s="4">
        <v>18</v>
      </c>
      <c r="S7" s="3">
        <v>19</v>
      </c>
      <c r="T7" s="4">
        <v>20</v>
      </c>
      <c r="U7" s="3">
        <v>21</v>
      </c>
    </row>
    <row r="8" spans="1:21" ht="15" customHeight="1" thickBot="1" x14ac:dyDescent="0.3">
      <c r="A8" s="910" t="s">
        <v>68</v>
      </c>
      <c r="B8" s="911"/>
      <c r="C8" s="911"/>
      <c r="D8" s="911"/>
      <c r="E8" s="911"/>
      <c r="F8" s="911"/>
      <c r="G8" s="911"/>
      <c r="H8" s="911"/>
      <c r="I8" s="911"/>
      <c r="J8" s="911"/>
      <c r="K8" s="911"/>
      <c r="L8" s="911"/>
      <c r="M8" s="911"/>
      <c r="N8" s="912"/>
      <c r="O8" s="912"/>
      <c r="P8" s="912"/>
      <c r="Q8" s="912"/>
      <c r="R8" s="912"/>
      <c r="S8" s="912"/>
      <c r="T8" s="912"/>
      <c r="U8" s="913"/>
    </row>
    <row r="9" spans="1:21" ht="15" customHeight="1" thickBot="1" x14ac:dyDescent="0.3">
      <c r="A9" s="899" t="s">
        <v>69</v>
      </c>
      <c r="B9" s="914"/>
      <c r="C9" s="900"/>
      <c r="D9" s="900"/>
      <c r="E9" s="900"/>
      <c r="F9" s="900"/>
      <c r="G9" s="914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0"/>
      <c r="U9" s="915"/>
    </row>
    <row r="10" spans="1:21" s="45" customFormat="1" ht="15" customHeight="1" thickBot="1" x14ac:dyDescent="0.3">
      <c r="A10" s="971" t="s">
        <v>70</v>
      </c>
      <c r="B10" s="338" t="s">
        <v>172</v>
      </c>
      <c r="C10" s="975"/>
      <c r="D10" s="979">
        <v>3</v>
      </c>
      <c r="E10" s="979"/>
      <c r="F10" s="981"/>
      <c r="G10" s="985">
        <v>4</v>
      </c>
      <c r="H10" s="339">
        <f>G10*30</f>
        <v>120</v>
      </c>
      <c r="I10" s="225">
        <f t="shared" ref="I10:I24" si="0">SUM(J10+K10+L10)</f>
        <v>45</v>
      </c>
      <c r="J10" s="340"/>
      <c r="K10" s="340"/>
      <c r="L10" s="340">
        <v>45</v>
      </c>
      <c r="M10" s="341">
        <f t="shared" ref="M10:M13" si="1">H10-I10</f>
        <v>75</v>
      </c>
      <c r="N10" s="988"/>
      <c r="O10" s="992"/>
      <c r="P10" s="996">
        <v>3</v>
      </c>
      <c r="Q10" s="1000"/>
      <c r="R10" s="988"/>
      <c r="S10" s="992"/>
      <c r="T10" s="996"/>
      <c r="U10" s="1004"/>
    </row>
    <row r="11" spans="1:21" s="45" customFormat="1" ht="15" customHeight="1" thickBot="1" x14ac:dyDescent="0.3">
      <c r="A11" s="972"/>
      <c r="B11" s="338" t="s">
        <v>71</v>
      </c>
      <c r="C11" s="976"/>
      <c r="D11" s="961"/>
      <c r="E11" s="961"/>
      <c r="F11" s="982"/>
      <c r="G11" s="986"/>
      <c r="H11" s="305">
        <f>G10*30</f>
        <v>120</v>
      </c>
      <c r="I11" s="210">
        <f t="shared" si="0"/>
        <v>45</v>
      </c>
      <c r="J11" s="192">
        <v>30</v>
      </c>
      <c r="K11" s="192"/>
      <c r="L11" s="192">
        <v>15</v>
      </c>
      <c r="M11" s="306">
        <f t="shared" si="1"/>
        <v>75</v>
      </c>
      <c r="N11" s="989"/>
      <c r="O11" s="993"/>
      <c r="P11" s="997"/>
      <c r="Q11" s="1001"/>
      <c r="R11" s="989"/>
      <c r="S11" s="993"/>
      <c r="T11" s="997"/>
      <c r="U11" s="1005"/>
    </row>
    <row r="12" spans="1:21" s="45" customFormat="1" ht="15" customHeight="1" thickBot="1" x14ac:dyDescent="0.3">
      <c r="A12" s="973"/>
      <c r="B12" s="338" t="s">
        <v>72</v>
      </c>
      <c r="C12" s="977"/>
      <c r="D12" s="968"/>
      <c r="E12" s="968"/>
      <c r="F12" s="983"/>
      <c r="G12" s="986"/>
      <c r="H12" s="305">
        <f>G10*30</f>
        <v>120</v>
      </c>
      <c r="I12" s="210">
        <f t="shared" si="0"/>
        <v>45</v>
      </c>
      <c r="J12" s="192">
        <v>30</v>
      </c>
      <c r="K12" s="192"/>
      <c r="L12" s="192">
        <v>15</v>
      </c>
      <c r="M12" s="306">
        <f t="shared" si="1"/>
        <v>75</v>
      </c>
      <c r="N12" s="990"/>
      <c r="O12" s="994"/>
      <c r="P12" s="998"/>
      <c r="Q12" s="1002"/>
      <c r="R12" s="990"/>
      <c r="S12" s="994"/>
      <c r="T12" s="998"/>
      <c r="U12" s="1005"/>
    </row>
    <row r="13" spans="1:21" s="45" customFormat="1" ht="15" customHeight="1" thickBot="1" x14ac:dyDescent="0.3">
      <c r="A13" s="973"/>
      <c r="B13" s="338" t="s">
        <v>77</v>
      </c>
      <c r="C13" s="977"/>
      <c r="D13" s="968"/>
      <c r="E13" s="968"/>
      <c r="F13" s="983"/>
      <c r="G13" s="986"/>
      <c r="H13" s="305">
        <f>G10*30</f>
        <v>120</v>
      </c>
      <c r="I13" s="210">
        <f t="shared" si="0"/>
        <v>45</v>
      </c>
      <c r="J13" s="192">
        <v>30</v>
      </c>
      <c r="K13" s="192"/>
      <c r="L13" s="192">
        <v>15</v>
      </c>
      <c r="M13" s="306">
        <f t="shared" si="1"/>
        <v>75</v>
      </c>
      <c r="N13" s="990"/>
      <c r="O13" s="994"/>
      <c r="P13" s="998"/>
      <c r="Q13" s="1002"/>
      <c r="R13" s="990"/>
      <c r="S13" s="994"/>
      <c r="T13" s="998"/>
      <c r="U13" s="1005"/>
    </row>
    <row r="14" spans="1:21" s="45" customFormat="1" ht="15" customHeight="1" thickBot="1" x14ac:dyDescent="0.3">
      <c r="A14" s="974"/>
      <c r="B14" s="338" t="s">
        <v>164</v>
      </c>
      <c r="C14" s="978"/>
      <c r="D14" s="980"/>
      <c r="E14" s="980"/>
      <c r="F14" s="984"/>
      <c r="G14" s="987"/>
      <c r="H14" s="342">
        <f>G10*30</f>
        <v>120</v>
      </c>
      <c r="I14" s="233">
        <f t="shared" si="0"/>
        <v>0</v>
      </c>
      <c r="J14" s="193"/>
      <c r="K14" s="193"/>
      <c r="L14" s="193"/>
      <c r="M14" s="119"/>
      <c r="N14" s="991"/>
      <c r="O14" s="995"/>
      <c r="P14" s="999"/>
      <c r="Q14" s="1003"/>
      <c r="R14" s="991"/>
      <c r="S14" s="995"/>
      <c r="T14" s="999"/>
      <c r="U14" s="1006"/>
    </row>
    <row r="15" spans="1:21" s="45" customFormat="1" ht="15" customHeight="1" thickBot="1" x14ac:dyDescent="0.3">
      <c r="A15" s="971" t="s">
        <v>73</v>
      </c>
      <c r="B15" s="338" t="s">
        <v>172</v>
      </c>
      <c r="C15" s="975"/>
      <c r="D15" s="979">
        <v>4</v>
      </c>
      <c r="E15" s="979"/>
      <c r="F15" s="981"/>
      <c r="G15" s="985">
        <v>4</v>
      </c>
      <c r="H15" s="339">
        <f>G15*30</f>
        <v>120</v>
      </c>
      <c r="I15" s="225">
        <f t="shared" si="0"/>
        <v>54</v>
      </c>
      <c r="J15" s="340"/>
      <c r="K15" s="340"/>
      <c r="L15" s="340">
        <v>54</v>
      </c>
      <c r="M15" s="341">
        <f t="shared" ref="M15:M18" si="2">H15-I15</f>
        <v>66</v>
      </c>
      <c r="N15" s="988"/>
      <c r="O15" s="992"/>
      <c r="P15" s="996"/>
      <c r="Q15" s="1000">
        <v>3</v>
      </c>
      <c r="R15" s="988"/>
      <c r="S15" s="992"/>
      <c r="T15" s="996"/>
      <c r="U15" s="1004"/>
    </row>
    <row r="16" spans="1:21" s="45" customFormat="1" ht="15" customHeight="1" thickBot="1" x14ac:dyDescent="0.3">
      <c r="A16" s="1007"/>
      <c r="B16" s="338" t="s">
        <v>166</v>
      </c>
      <c r="C16" s="1008"/>
      <c r="D16" s="1009"/>
      <c r="E16" s="1009"/>
      <c r="F16" s="1010"/>
      <c r="G16" s="986"/>
      <c r="H16" s="305">
        <f>G15*30</f>
        <v>120</v>
      </c>
      <c r="I16" s="210">
        <f t="shared" si="0"/>
        <v>54</v>
      </c>
      <c r="J16" s="192">
        <v>36</v>
      </c>
      <c r="K16" s="192"/>
      <c r="L16" s="192">
        <v>18</v>
      </c>
      <c r="M16" s="306">
        <f t="shared" si="2"/>
        <v>66</v>
      </c>
      <c r="N16" s="1013"/>
      <c r="O16" s="1011"/>
      <c r="P16" s="1012"/>
      <c r="Q16" s="1014"/>
      <c r="R16" s="1013"/>
      <c r="S16" s="1011"/>
      <c r="T16" s="1012"/>
      <c r="U16" s="1005"/>
    </row>
    <row r="17" spans="1:21" s="45" customFormat="1" ht="15" customHeight="1" thickBot="1" x14ac:dyDescent="0.3">
      <c r="A17" s="1007"/>
      <c r="B17" s="338" t="s">
        <v>74</v>
      </c>
      <c r="C17" s="1008"/>
      <c r="D17" s="1009"/>
      <c r="E17" s="1009"/>
      <c r="F17" s="1010"/>
      <c r="G17" s="986"/>
      <c r="H17" s="305">
        <f>G15*30</f>
        <v>120</v>
      </c>
      <c r="I17" s="210">
        <f t="shared" si="0"/>
        <v>54</v>
      </c>
      <c r="J17" s="192">
        <v>36</v>
      </c>
      <c r="K17" s="192"/>
      <c r="L17" s="192">
        <v>18</v>
      </c>
      <c r="M17" s="306">
        <f t="shared" si="2"/>
        <v>66</v>
      </c>
      <c r="N17" s="1013"/>
      <c r="O17" s="1011"/>
      <c r="P17" s="1012"/>
      <c r="Q17" s="1014"/>
      <c r="R17" s="1013"/>
      <c r="S17" s="1011"/>
      <c r="T17" s="1012"/>
      <c r="U17" s="1005"/>
    </row>
    <row r="18" spans="1:21" s="45" customFormat="1" ht="15" customHeight="1" thickBot="1" x14ac:dyDescent="0.3">
      <c r="A18" s="972"/>
      <c r="B18" s="338" t="s">
        <v>75</v>
      </c>
      <c r="C18" s="976"/>
      <c r="D18" s="961"/>
      <c r="E18" s="961"/>
      <c r="F18" s="982"/>
      <c r="G18" s="986"/>
      <c r="H18" s="305">
        <f>G15*30</f>
        <v>120</v>
      </c>
      <c r="I18" s="210">
        <f t="shared" si="0"/>
        <v>54</v>
      </c>
      <c r="J18" s="192">
        <v>36</v>
      </c>
      <c r="K18" s="192"/>
      <c r="L18" s="192">
        <v>18</v>
      </c>
      <c r="M18" s="306">
        <f t="shared" si="2"/>
        <v>66</v>
      </c>
      <c r="N18" s="989"/>
      <c r="O18" s="993"/>
      <c r="P18" s="997"/>
      <c r="Q18" s="1001"/>
      <c r="R18" s="989"/>
      <c r="S18" s="993"/>
      <c r="T18" s="997"/>
      <c r="U18" s="1005"/>
    </row>
    <row r="19" spans="1:21" s="45" customFormat="1" ht="15" customHeight="1" thickBot="1" x14ac:dyDescent="0.3">
      <c r="A19" s="974"/>
      <c r="B19" s="338" t="s">
        <v>164</v>
      </c>
      <c r="C19" s="978"/>
      <c r="D19" s="980"/>
      <c r="E19" s="980"/>
      <c r="F19" s="984"/>
      <c r="G19" s="987"/>
      <c r="H19" s="342">
        <f>G15*30</f>
        <v>120</v>
      </c>
      <c r="I19" s="233">
        <f t="shared" si="0"/>
        <v>0</v>
      </c>
      <c r="J19" s="193"/>
      <c r="K19" s="193"/>
      <c r="L19" s="193"/>
      <c r="M19" s="119"/>
      <c r="N19" s="991"/>
      <c r="O19" s="995"/>
      <c r="P19" s="999"/>
      <c r="Q19" s="1003"/>
      <c r="R19" s="991"/>
      <c r="S19" s="995"/>
      <c r="T19" s="999"/>
      <c r="U19" s="1006"/>
    </row>
    <row r="20" spans="1:21" s="45" customFormat="1" ht="15" customHeight="1" thickBot="1" x14ac:dyDescent="0.3">
      <c r="A20" s="971" t="s">
        <v>76</v>
      </c>
      <c r="B20" s="338" t="s">
        <v>172</v>
      </c>
      <c r="C20" s="975"/>
      <c r="D20" s="979">
        <v>5</v>
      </c>
      <c r="E20" s="979"/>
      <c r="F20" s="981"/>
      <c r="G20" s="985">
        <v>4</v>
      </c>
      <c r="H20" s="339">
        <f>G20*30</f>
        <v>120</v>
      </c>
      <c r="I20" s="225">
        <f t="shared" si="0"/>
        <v>45</v>
      </c>
      <c r="J20" s="340"/>
      <c r="K20" s="340"/>
      <c r="L20" s="340">
        <v>45</v>
      </c>
      <c r="M20" s="341">
        <f t="shared" ref="M20:M23" si="3">H20-I20</f>
        <v>75</v>
      </c>
      <c r="N20" s="988"/>
      <c r="O20" s="992"/>
      <c r="P20" s="996"/>
      <c r="Q20" s="1000"/>
      <c r="R20" s="988">
        <v>3</v>
      </c>
      <c r="S20" s="992"/>
      <c r="T20" s="996"/>
      <c r="U20" s="1004"/>
    </row>
    <row r="21" spans="1:21" s="45" customFormat="1" ht="15" customHeight="1" thickBot="1" x14ac:dyDescent="0.3">
      <c r="A21" s="1007"/>
      <c r="B21" s="338" t="s">
        <v>167</v>
      </c>
      <c r="C21" s="1008"/>
      <c r="D21" s="1009"/>
      <c r="E21" s="1009"/>
      <c r="F21" s="1010"/>
      <c r="G21" s="986"/>
      <c r="H21" s="305">
        <f>G20*30</f>
        <v>120</v>
      </c>
      <c r="I21" s="210">
        <f t="shared" si="0"/>
        <v>45</v>
      </c>
      <c r="J21" s="192">
        <v>30</v>
      </c>
      <c r="K21" s="192"/>
      <c r="L21" s="192">
        <v>15</v>
      </c>
      <c r="M21" s="306">
        <f t="shared" si="3"/>
        <v>75</v>
      </c>
      <c r="N21" s="1013"/>
      <c r="O21" s="1011"/>
      <c r="P21" s="1012"/>
      <c r="Q21" s="1014"/>
      <c r="R21" s="1013"/>
      <c r="S21" s="1011"/>
      <c r="T21" s="1012"/>
      <c r="U21" s="1005"/>
    </row>
    <row r="22" spans="1:21" s="45" customFormat="1" ht="15" customHeight="1" thickBot="1" x14ac:dyDescent="0.3">
      <c r="A22" s="1007"/>
      <c r="B22" s="338" t="s">
        <v>78</v>
      </c>
      <c r="C22" s="1008"/>
      <c r="D22" s="1009"/>
      <c r="E22" s="1009"/>
      <c r="F22" s="1010"/>
      <c r="G22" s="986"/>
      <c r="H22" s="305">
        <f>G20*30</f>
        <v>120</v>
      </c>
      <c r="I22" s="210">
        <f t="shared" si="0"/>
        <v>45</v>
      </c>
      <c r="J22" s="192">
        <v>30</v>
      </c>
      <c r="K22" s="192"/>
      <c r="L22" s="192">
        <v>15</v>
      </c>
      <c r="M22" s="306">
        <f t="shared" si="3"/>
        <v>75</v>
      </c>
      <c r="N22" s="1013"/>
      <c r="O22" s="1011"/>
      <c r="P22" s="1012"/>
      <c r="Q22" s="1014"/>
      <c r="R22" s="1013"/>
      <c r="S22" s="1011"/>
      <c r="T22" s="1012"/>
      <c r="U22" s="1005"/>
    </row>
    <row r="23" spans="1:21" s="45" customFormat="1" ht="15" customHeight="1" thickBot="1" x14ac:dyDescent="0.3">
      <c r="A23" s="972"/>
      <c r="B23" s="338" t="s">
        <v>252</v>
      </c>
      <c r="C23" s="976"/>
      <c r="D23" s="961"/>
      <c r="E23" s="961"/>
      <c r="F23" s="982"/>
      <c r="G23" s="986"/>
      <c r="H23" s="305">
        <f>G20*30</f>
        <v>120</v>
      </c>
      <c r="I23" s="210">
        <f t="shared" si="0"/>
        <v>45</v>
      </c>
      <c r="J23" s="192">
        <v>30</v>
      </c>
      <c r="K23" s="192"/>
      <c r="L23" s="192">
        <v>15</v>
      </c>
      <c r="M23" s="306">
        <f t="shared" si="3"/>
        <v>75</v>
      </c>
      <c r="N23" s="989"/>
      <c r="O23" s="993"/>
      <c r="P23" s="997"/>
      <c r="Q23" s="1001"/>
      <c r="R23" s="989"/>
      <c r="S23" s="993"/>
      <c r="T23" s="997"/>
      <c r="U23" s="1005"/>
    </row>
    <row r="24" spans="1:21" s="45" customFormat="1" ht="15" customHeight="1" thickBot="1" x14ac:dyDescent="0.3">
      <c r="A24" s="974"/>
      <c r="B24" s="338" t="s">
        <v>164</v>
      </c>
      <c r="C24" s="978"/>
      <c r="D24" s="980"/>
      <c r="E24" s="980"/>
      <c r="F24" s="984"/>
      <c r="G24" s="987"/>
      <c r="H24" s="344">
        <f>G20*30</f>
        <v>120</v>
      </c>
      <c r="I24" s="345">
        <f t="shared" si="0"/>
        <v>0</v>
      </c>
      <c r="J24" s="24"/>
      <c r="K24" s="24"/>
      <c r="L24" s="24"/>
      <c r="M24" s="346"/>
      <c r="N24" s="991"/>
      <c r="O24" s="995"/>
      <c r="P24" s="999"/>
      <c r="Q24" s="1003"/>
      <c r="R24" s="991"/>
      <c r="S24" s="995"/>
      <c r="T24" s="999"/>
      <c r="U24" s="1006"/>
    </row>
    <row r="25" spans="1:21" ht="15" customHeight="1" thickBot="1" x14ac:dyDescent="0.3">
      <c r="A25" s="894" t="s">
        <v>79</v>
      </c>
      <c r="B25" s="895"/>
      <c r="C25" s="869"/>
      <c r="D25" s="869"/>
      <c r="E25" s="869"/>
      <c r="F25" s="1025"/>
      <c r="G25" s="5">
        <f>SUM(G10,G15,G20)</f>
        <v>12</v>
      </c>
      <c r="H25" s="120">
        <f t="shared" ref="H25:M25" si="4">SUM(H11,H16,H21)</f>
        <v>360</v>
      </c>
      <c r="I25" s="121">
        <f t="shared" si="4"/>
        <v>144</v>
      </c>
      <c r="J25" s="121">
        <f t="shared" si="4"/>
        <v>96</v>
      </c>
      <c r="K25" s="121">
        <f t="shared" si="4"/>
        <v>0</v>
      </c>
      <c r="L25" s="121">
        <f t="shared" si="4"/>
        <v>48</v>
      </c>
      <c r="M25" s="122">
        <f t="shared" si="4"/>
        <v>216</v>
      </c>
      <c r="N25" s="12">
        <f t="shared" ref="N25:U25" si="5">SUM(N10:N24)</f>
        <v>0</v>
      </c>
      <c r="O25" s="10">
        <f t="shared" si="5"/>
        <v>0</v>
      </c>
      <c r="P25" s="9">
        <f t="shared" si="5"/>
        <v>3</v>
      </c>
      <c r="Q25" s="11">
        <f t="shared" si="5"/>
        <v>3</v>
      </c>
      <c r="R25" s="12">
        <f t="shared" si="5"/>
        <v>3</v>
      </c>
      <c r="S25" s="10">
        <f t="shared" si="5"/>
        <v>0</v>
      </c>
      <c r="T25" s="9">
        <f t="shared" si="5"/>
        <v>0</v>
      </c>
      <c r="U25" s="11">
        <f t="shared" si="5"/>
        <v>0</v>
      </c>
    </row>
    <row r="26" spans="1:21" s="45" customFormat="1" ht="15" customHeight="1" thickBot="1" x14ac:dyDescent="0.3">
      <c r="A26" s="1026"/>
      <c r="B26" s="347" t="s">
        <v>320</v>
      </c>
      <c r="C26" s="1028"/>
      <c r="D26" s="1030" t="s">
        <v>266</v>
      </c>
      <c r="E26" s="1030"/>
      <c r="F26" s="1032"/>
      <c r="G26" s="1034">
        <v>5</v>
      </c>
      <c r="H26" s="348">
        <f>G26*30</f>
        <v>150</v>
      </c>
      <c r="I26" s="349">
        <f t="shared" ref="I26:I27" si="6">SUM(J26+K26+L26)</f>
        <v>72</v>
      </c>
      <c r="J26" s="350">
        <v>36</v>
      </c>
      <c r="K26" s="350"/>
      <c r="L26" s="350">
        <v>36</v>
      </c>
      <c r="M26" s="351">
        <f t="shared" ref="M26:M27" si="7">H26-I26</f>
        <v>78</v>
      </c>
      <c r="N26" s="1019"/>
      <c r="O26" s="1021"/>
      <c r="P26" s="1015"/>
      <c r="Q26" s="1017">
        <v>4</v>
      </c>
      <c r="R26" s="1019"/>
      <c r="S26" s="1021"/>
      <c r="T26" s="1015"/>
      <c r="U26" s="1023"/>
    </row>
    <row r="27" spans="1:21" s="45" customFormat="1" ht="15" customHeight="1" thickBot="1" x14ac:dyDescent="0.3">
      <c r="A27" s="1027"/>
      <c r="B27" s="347" t="s">
        <v>321</v>
      </c>
      <c r="C27" s="1029"/>
      <c r="D27" s="1031"/>
      <c r="E27" s="1031"/>
      <c r="F27" s="1033"/>
      <c r="G27" s="1035"/>
      <c r="H27" s="352">
        <f>G26*30</f>
        <v>150</v>
      </c>
      <c r="I27" s="353">
        <f t="shared" si="6"/>
        <v>72</v>
      </c>
      <c r="J27" s="354">
        <v>36</v>
      </c>
      <c r="K27" s="354"/>
      <c r="L27" s="354">
        <v>36</v>
      </c>
      <c r="M27" s="355">
        <f t="shared" si="7"/>
        <v>78</v>
      </c>
      <c r="N27" s="1020"/>
      <c r="O27" s="1022"/>
      <c r="P27" s="1016"/>
      <c r="Q27" s="1018"/>
      <c r="R27" s="1020"/>
      <c r="S27" s="1022"/>
      <c r="T27" s="1016"/>
      <c r="U27" s="1024"/>
    </row>
    <row r="28" spans="1:21" ht="30" customHeight="1" thickBot="1" x14ac:dyDescent="0.3">
      <c r="A28" s="1054" t="s">
        <v>312</v>
      </c>
      <c r="B28" s="1055"/>
      <c r="C28" s="1055"/>
      <c r="D28" s="1055"/>
      <c r="E28" s="1055"/>
      <c r="F28" s="1055"/>
      <c r="G28" s="1055"/>
      <c r="H28" s="1055"/>
      <c r="I28" s="1055"/>
      <c r="J28" s="1055"/>
      <c r="K28" s="1055"/>
      <c r="L28" s="1055"/>
      <c r="M28" s="1055"/>
      <c r="N28" s="1055"/>
      <c r="O28" s="1055"/>
      <c r="P28" s="1055"/>
      <c r="Q28" s="1055"/>
      <c r="R28" s="1055"/>
      <c r="S28" s="1055"/>
      <c r="T28" s="1055"/>
      <c r="U28" s="1056"/>
    </row>
    <row r="29" spans="1:21" ht="15" customHeight="1" thickBot="1" x14ac:dyDescent="0.3">
      <c r="A29" s="899" t="s">
        <v>80</v>
      </c>
      <c r="B29" s="900"/>
      <c r="C29" s="900"/>
      <c r="D29" s="900"/>
      <c r="E29" s="900"/>
      <c r="F29" s="900"/>
      <c r="G29" s="900"/>
      <c r="H29" s="901"/>
      <c r="I29" s="901"/>
      <c r="J29" s="901"/>
      <c r="K29" s="901"/>
      <c r="L29" s="901"/>
      <c r="M29" s="901"/>
      <c r="N29" s="901"/>
      <c r="O29" s="901"/>
      <c r="P29" s="901"/>
      <c r="Q29" s="901"/>
      <c r="R29" s="901"/>
      <c r="S29" s="901"/>
      <c r="T29" s="901"/>
      <c r="U29" s="902"/>
    </row>
    <row r="30" spans="1:21" s="45" customFormat="1" ht="15" customHeight="1" thickBot="1" x14ac:dyDescent="0.3">
      <c r="A30" s="1057" t="s">
        <v>243</v>
      </c>
      <c r="B30" s="356" t="s">
        <v>214</v>
      </c>
      <c r="C30" s="1060"/>
      <c r="D30" s="1063">
        <v>3</v>
      </c>
      <c r="E30" s="1063"/>
      <c r="F30" s="1066"/>
      <c r="G30" s="1069">
        <v>4</v>
      </c>
      <c r="H30" s="1072">
        <f t="shared" ref="H30" si="8">G30*30</f>
        <v>120</v>
      </c>
      <c r="I30" s="1075">
        <f>SUM(J30+K30+L30)</f>
        <v>46</v>
      </c>
      <c r="J30" s="1039"/>
      <c r="K30" s="1042"/>
      <c r="L30" s="1042">
        <v>46</v>
      </c>
      <c r="M30" s="1045">
        <f>H30-I30</f>
        <v>74</v>
      </c>
      <c r="N30" s="1048"/>
      <c r="O30" s="1051"/>
      <c r="P30" s="1048">
        <v>3</v>
      </c>
      <c r="Q30" s="1082"/>
      <c r="R30" s="1084"/>
      <c r="S30" s="1051"/>
      <c r="T30" s="1048"/>
      <c r="U30" s="1036"/>
    </row>
    <row r="31" spans="1:21" s="45" customFormat="1" ht="15" customHeight="1" thickBot="1" x14ac:dyDescent="0.3">
      <c r="A31" s="1058"/>
      <c r="B31" s="356" t="s">
        <v>217</v>
      </c>
      <c r="C31" s="1061"/>
      <c r="D31" s="1064"/>
      <c r="E31" s="1064"/>
      <c r="F31" s="1067"/>
      <c r="G31" s="1070"/>
      <c r="H31" s="1073"/>
      <c r="I31" s="1076"/>
      <c r="J31" s="1040"/>
      <c r="K31" s="1043"/>
      <c r="L31" s="1043"/>
      <c r="M31" s="1046"/>
      <c r="N31" s="1049"/>
      <c r="O31" s="1052"/>
      <c r="P31" s="1049"/>
      <c r="Q31" s="1037"/>
      <c r="R31" s="1085"/>
      <c r="S31" s="1052"/>
      <c r="T31" s="1049"/>
      <c r="U31" s="1037"/>
    </row>
    <row r="32" spans="1:21" s="45" customFormat="1" ht="15" customHeight="1" thickBot="1" x14ac:dyDescent="0.3">
      <c r="A32" s="1059"/>
      <c r="B32" s="356" t="s">
        <v>223</v>
      </c>
      <c r="C32" s="1062"/>
      <c r="D32" s="1065"/>
      <c r="E32" s="1065"/>
      <c r="F32" s="1068"/>
      <c r="G32" s="1071"/>
      <c r="H32" s="1074"/>
      <c r="I32" s="1077"/>
      <c r="J32" s="1041"/>
      <c r="K32" s="1044"/>
      <c r="L32" s="1044"/>
      <c r="M32" s="1047"/>
      <c r="N32" s="1050"/>
      <c r="O32" s="1053"/>
      <c r="P32" s="1050"/>
      <c r="Q32" s="1083"/>
      <c r="R32" s="1086"/>
      <c r="S32" s="1053"/>
      <c r="T32" s="1050"/>
      <c r="U32" s="1038"/>
    </row>
    <row r="33" spans="1:21" s="45" customFormat="1" ht="15" customHeight="1" thickBot="1" x14ac:dyDescent="0.3">
      <c r="A33" s="1057" t="s">
        <v>81</v>
      </c>
      <c r="B33" s="356" t="s">
        <v>215</v>
      </c>
      <c r="C33" s="1093"/>
      <c r="D33" s="1078">
        <v>3</v>
      </c>
      <c r="E33" s="1078"/>
      <c r="F33" s="1080"/>
      <c r="G33" s="1069">
        <v>4</v>
      </c>
      <c r="H33" s="1072">
        <f t="shared" ref="H33" si="9">G33*30</f>
        <v>120</v>
      </c>
      <c r="I33" s="1075">
        <f t="shared" ref="I33" si="10">SUM(J33+K33+L33)</f>
        <v>60</v>
      </c>
      <c r="J33" s="1039">
        <v>18</v>
      </c>
      <c r="K33" s="1042"/>
      <c r="L33" s="1042">
        <v>42</v>
      </c>
      <c r="M33" s="1045">
        <f>H33-I33</f>
        <v>60</v>
      </c>
      <c r="N33" s="1087"/>
      <c r="O33" s="1089"/>
      <c r="P33" s="1087">
        <v>4</v>
      </c>
      <c r="Q33" s="1036"/>
      <c r="R33" s="1091"/>
      <c r="S33" s="1089"/>
      <c r="T33" s="1087"/>
      <c r="U33" s="1036"/>
    </row>
    <row r="34" spans="1:21" s="45" customFormat="1" ht="15" customHeight="1" thickBot="1" x14ac:dyDescent="0.3">
      <c r="A34" s="1058"/>
      <c r="B34" s="356" t="s">
        <v>295</v>
      </c>
      <c r="C34" s="1061"/>
      <c r="D34" s="1064"/>
      <c r="E34" s="1064"/>
      <c r="F34" s="1067"/>
      <c r="G34" s="1070"/>
      <c r="H34" s="1073"/>
      <c r="I34" s="1076"/>
      <c r="J34" s="1040"/>
      <c r="K34" s="1043"/>
      <c r="L34" s="1043"/>
      <c r="M34" s="1046"/>
      <c r="N34" s="1049"/>
      <c r="O34" s="1052"/>
      <c r="P34" s="1049"/>
      <c r="Q34" s="1037"/>
      <c r="R34" s="1085"/>
      <c r="S34" s="1052"/>
      <c r="T34" s="1049"/>
      <c r="U34" s="1037"/>
    </row>
    <row r="35" spans="1:21" s="45" customFormat="1" ht="15" customHeight="1" thickBot="1" x14ac:dyDescent="0.3">
      <c r="A35" s="1058"/>
      <c r="B35" s="356" t="s">
        <v>216</v>
      </c>
      <c r="C35" s="1061"/>
      <c r="D35" s="1064"/>
      <c r="E35" s="1064"/>
      <c r="F35" s="1067"/>
      <c r="G35" s="1070"/>
      <c r="H35" s="1073"/>
      <c r="I35" s="1076"/>
      <c r="J35" s="1040"/>
      <c r="K35" s="1043"/>
      <c r="L35" s="1043"/>
      <c r="M35" s="1046"/>
      <c r="N35" s="1049"/>
      <c r="O35" s="1052"/>
      <c r="P35" s="1049"/>
      <c r="Q35" s="1037"/>
      <c r="R35" s="1085"/>
      <c r="S35" s="1052"/>
      <c r="T35" s="1049"/>
      <c r="U35" s="1037"/>
    </row>
    <row r="36" spans="1:21" s="45" customFormat="1" ht="15" customHeight="1" thickBot="1" x14ac:dyDescent="0.3">
      <c r="A36" s="1059"/>
      <c r="B36" s="356" t="s">
        <v>225</v>
      </c>
      <c r="C36" s="1094"/>
      <c r="D36" s="1079"/>
      <c r="E36" s="1079"/>
      <c r="F36" s="1081"/>
      <c r="G36" s="1071"/>
      <c r="H36" s="1074"/>
      <c r="I36" s="1077"/>
      <c r="J36" s="1041"/>
      <c r="K36" s="1044"/>
      <c r="L36" s="1044"/>
      <c r="M36" s="1047"/>
      <c r="N36" s="1088"/>
      <c r="O36" s="1090"/>
      <c r="P36" s="1088"/>
      <c r="Q36" s="1038"/>
      <c r="R36" s="1092"/>
      <c r="S36" s="1090"/>
      <c r="T36" s="1088"/>
      <c r="U36" s="1038"/>
    </row>
    <row r="37" spans="1:21" s="45" customFormat="1" ht="15" customHeight="1" thickBot="1" x14ac:dyDescent="0.3">
      <c r="A37" s="1057" t="s">
        <v>82</v>
      </c>
      <c r="B37" s="356" t="s">
        <v>218</v>
      </c>
      <c r="C37" s="1060"/>
      <c r="D37" s="1063">
        <v>5</v>
      </c>
      <c r="E37" s="1063"/>
      <c r="F37" s="1066"/>
      <c r="G37" s="1069">
        <v>4</v>
      </c>
      <c r="H37" s="1072">
        <f t="shared" ref="H37" si="11">G37*30</f>
        <v>120</v>
      </c>
      <c r="I37" s="1075">
        <f t="shared" ref="I37" si="12">SUM(J37+K37+L37)</f>
        <v>46</v>
      </c>
      <c r="J37" s="1039"/>
      <c r="K37" s="1042"/>
      <c r="L37" s="1042">
        <v>46</v>
      </c>
      <c r="M37" s="1045">
        <f>H37-I37</f>
        <v>74</v>
      </c>
      <c r="N37" s="1048"/>
      <c r="O37" s="1051"/>
      <c r="P37" s="1048"/>
      <c r="Q37" s="1082"/>
      <c r="R37" s="1084">
        <v>3</v>
      </c>
      <c r="S37" s="1051"/>
      <c r="T37" s="1048"/>
      <c r="U37" s="1036"/>
    </row>
    <row r="38" spans="1:21" s="45" customFormat="1" ht="15" customHeight="1" thickBot="1" x14ac:dyDescent="0.3">
      <c r="A38" s="1058"/>
      <c r="B38" s="356" t="s">
        <v>219</v>
      </c>
      <c r="C38" s="1061"/>
      <c r="D38" s="1064"/>
      <c r="E38" s="1064"/>
      <c r="F38" s="1067"/>
      <c r="G38" s="1070"/>
      <c r="H38" s="1073"/>
      <c r="I38" s="1076"/>
      <c r="J38" s="1040"/>
      <c r="K38" s="1043"/>
      <c r="L38" s="1043"/>
      <c r="M38" s="1046"/>
      <c r="N38" s="1049"/>
      <c r="O38" s="1052"/>
      <c r="P38" s="1049"/>
      <c r="Q38" s="1037"/>
      <c r="R38" s="1085"/>
      <c r="S38" s="1052"/>
      <c r="T38" s="1049"/>
      <c r="U38" s="1037"/>
    </row>
    <row r="39" spans="1:21" s="45" customFormat="1" ht="15" customHeight="1" thickBot="1" x14ac:dyDescent="0.3">
      <c r="A39" s="1059"/>
      <c r="B39" s="356" t="s">
        <v>230</v>
      </c>
      <c r="C39" s="1062"/>
      <c r="D39" s="1065"/>
      <c r="E39" s="1065"/>
      <c r="F39" s="1068"/>
      <c r="G39" s="1071"/>
      <c r="H39" s="1074"/>
      <c r="I39" s="1077"/>
      <c r="J39" s="1041"/>
      <c r="K39" s="1044"/>
      <c r="L39" s="1044"/>
      <c r="M39" s="1047"/>
      <c r="N39" s="1050"/>
      <c r="O39" s="1053"/>
      <c r="P39" s="1050"/>
      <c r="Q39" s="1083"/>
      <c r="R39" s="1086"/>
      <c r="S39" s="1053"/>
      <c r="T39" s="1050"/>
      <c r="U39" s="1038"/>
    </row>
    <row r="40" spans="1:21" s="45" customFormat="1" ht="15" customHeight="1" thickBot="1" x14ac:dyDescent="0.3">
      <c r="A40" s="1057" t="s">
        <v>83</v>
      </c>
      <c r="B40" s="356" t="s">
        <v>220</v>
      </c>
      <c r="C40" s="1060"/>
      <c r="D40" s="1063">
        <v>5</v>
      </c>
      <c r="E40" s="1063"/>
      <c r="F40" s="1066"/>
      <c r="G40" s="1069">
        <v>4</v>
      </c>
      <c r="H40" s="1073">
        <f>G40*30</f>
        <v>120</v>
      </c>
      <c r="I40" s="1076">
        <f t="shared" ref="I40" si="13">SUM(J40+K40+L40)</f>
        <v>46</v>
      </c>
      <c r="J40" s="1040"/>
      <c r="K40" s="1043"/>
      <c r="L40" s="1043">
        <v>46</v>
      </c>
      <c r="M40" s="1046">
        <f>H40-I40</f>
        <v>74</v>
      </c>
      <c r="N40" s="1048"/>
      <c r="O40" s="1051"/>
      <c r="P40" s="1048"/>
      <c r="Q40" s="1082"/>
      <c r="R40" s="1084">
        <v>3</v>
      </c>
      <c r="S40" s="1051"/>
      <c r="T40" s="1048"/>
      <c r="U40" s="1036"/>
    </row>
    <row r="41" spans="1:21" s="45" customFormat="1" ht="15" customHeight="1" thickBot="1" x14ac:dyDescent="0.3">
      <c r="A41" s="1058"/>
      <c r="B41" s="356" t="s">
        <v>221</v>
      </c>
      <c r="C41" s="1061"/>
      <c r="D41" s="1064"/>
      <c r="E41" s="1064"/>
      <c r="F41" s="1067"/>
      <c r="G41" s="1070"/>
      <c r="H41" s="1073"/>
      <c r="I41" s="1076"/>
      <c r="J41" s="1040"/>
      <c r="K41" s="1043"/>
      <c r="L41" s="1043"/>
      <c r="M41" s="1046"/>
      <c r="N41" s="1049"/>
      <c r="O41" s="1052"/>
      <c r="P41" s="1049"/>
      <c r="Q41" s="1037"/>
      <c r="R41" s="1085"/>
      <c r="S41" s="1052"/>
      <c r="T41" s="1049"/>
      <c r="U41" s="1037"/>
    </row>
    <row r="42" spans="1:21" s="45" customFormat="1" ht="15" customHeight="1" thickBot="1" x14ac:dyDescent="0.3">
      <c r="A42" s="1059"/>
      <c r="B42" s="356" t="s">
        <v>262</v>
      </c>
      <c r="C42" s="1062"/>
      <c r="D42" s="1065"/>
      <c r="E42" s="1065"/>
      <c r="F42" s="1068"/>
      <c r="G42" s="1071"/>
      <c r="H42" s="1074"/>
      <c r="I42" s="1077"/>
      <c r="J42" s="1041"/>
      <c r="K42" s="1044"/>
      <c r="L42" s="1044"/>
      <c r="M42" s="1047"/>
      <c r="N42" s="1050"/>
      <c r="O42" s="1053"/>
      <c r="P42" s="1050"/>
      <c r="Q42" s="1083"/>
      <c r="R42" s="1086"/>
      <c r="S42" s="1053"/>
      <c r="T42" s="1050"/>
      <c r="U42" s="1038"/>
    </row>
    <row r="43" spans="1:21" s="45" customFormat="1" ht="15" customHeight="1" thickBot="1" x14ac:dyDescent="0.3">
      <c r="A43" s="1057" t="s">
        <v>84</v>
      </c>
      <c r="B43" s="356" t="s">
        <v>227</v>
      </c>
      <c r="C43" s="1060"/>
      <c r="D43" s="1063">
        <v>6</v>
      </c>
      <c r="E43" s="1063"/>
      <c r="F43" s="1066"/>
      <c r="G43" s="1069">
        <v>4</v>
      </c>
      <c r="H43" s="1072">
        <f t="shared" ref="H43" si="14">G43*30</f>
        <v>120</v>
      </c>
      <c r="I43" s="1076">
        <f t="shared" ref="I43" si="15">SUM(J43+K43+L43)</f>
        <v>54</v>
      </c>
      <c r="J43" s="1039">
        <v>12</v>
      </c>
      <c r="K43" s="1042"/>
      <c r="L43" s="1042">
        <v>42</v>
      </c>
      <c r="M43" s="1045">
        <f>H43-I43</f>
        <v>66</v>
      </c>
      <c r="N43" s="1048"/>
      <c r="O43" s="1051"/>
      <c r="P43" s="1048"/>
      <c r="Q43" s="1082"/>
      <c r="R43" s="1084"/>
      <c r="S43" s="1051">
        <v>3</v>
      </c>
      <c r="T43" s="1048"/>
      <c r="U43" s="1036"/>
    </row>
    <row r="44" spans="1:21" s="45" customFormat="1" ht="15" customHeight="1" thickBot="1" x14ac:dyDescent="0.3">
      <c r="A44" s="1058"/>
      <c r="B44" s="356" t="s">
        <v>211</v>
      </c>
      <c r="C44" s="1061"/>
      <c r="D44" s="1064"/>
      <c r="E44" s="1064"/>
      <c r="F44" s="1067"/>
      <c r="G44" s="1070"/>
      <c r="H44" s="1073"/>
      <c r="I44" s="1076"/>
      <c r="J44" s="1040"/>
      <c r="K44" s="1043"/>
      <c r="L44" s="1043"/>
      <c r="M44" s="1046"/>
      <c r="N44" s="1049"/>
      <c r="O44" s="1052"/>
      <c r="P44" s="1049"/>
      <c r="Q44" s="1037"/>
      <c r="R44" s="1085"/>
      <c r="S44" s="1052"/>
      <c r="T44" s="1049"/>
      <c r="U44" s="1037"/>
    </row>
    <row r="45" spans="1:21" s="45" customFormat="1" ht="15" customHeight="1" thickBot="1" x14ac:dyDescent="0.3">
      <c r="A45" s="1059"/>
      <c r="B45" s="356" t="s">
        <v>261</v>
      </c>
      <c r="C45" s="1062"/>
      <c r="D45" s="1065"/>
      <c r="E45" s="1065"/>
      <c r="F45" s="1068"/>
      <c r="G45" s="1071"/>
      <c r="H45" s="1074"/>
      <c r="I45" s="1077"/>
      <c r="J45" s="1041"/>
      <c r="K45" s="1044"/>
      <c r="L45" s="1044"/>
      <c r="M45" s="1047"/>
      <c r="N45" s="1050"/>
      <c r="O45" s="1053"/>
      <c r="P45" s="1050"/>
      <c r="Q45" s="1083"/>
      <c r="R45" s="1086"/>
      <c r="S45" s="1053"/>
      <c r="T45" s="1050"/>
      <c r="U45" s="1038"/>
    </row>
    <row r="46" spans="1:21" s="45" customFormat="1" ht="15" customHeight="1" thickBot="1" x14ac:dyDescent="0.3">
      <c r="A46" s="1057" t="s">
        <v>85</v>
      </c>
      <c r="B46" s="357" t="s">
        <v>150</v>
      </c>
      <c r="C46" s="1060">
        <v>6</v>
      </c>
      <c r="D46" s="1063"/>
      <c r="E46" s="1063"/>
      <c r="F46" s="1066"/>
      <c r="G46" s="1069">
        <v>4</v>
      </c>
      <c r="H46" s="1072">
        <f t="shared" ref="H46" si="16">G46*30</f>
        <v>120</v>
      </c>
      <c r="I46" s="1075">
        <f t="shared" ref="I46" si="17">SUM(J46+K46+L46)</f>
        <v>54</v>
      </c>
      <c r="J46" s="1039">
        <v>28</v>
      </c>
      <c r="K46" s="1042"/>
      <c r="L46" s="1042">
        <v>26</v>
      </c>
      <c r="M46" s="1045">
        <f>H46-I46</f>
        <v>66</v>
      </c>
      <c r="N46" s="1048"/>
      <c r="O46" s="1051"/>
      <c r="P46" s="1048"/>
      <c r="Q46" s="1082"/>
      <c r="R46" s="1084"/>
      <c r="S46" s="1051">
        <v>3</v>
      </c>
      <c r="T46" s="1048"/>
      <c r="U46" s="1036"/>
    </row>
    <row r="47" spans="1:21" s="45" customFormat="1" ht="15" customHeight="1" thickBot="1" x14ac:dyDescent="0.3">
      <c r="A47" s="1058"/>
      <c r="B47" s="357" t="s">
        <v>231</v>
      </c>
      <c r="C47" s="1061"/>
      <c r="D47" s="1064"/>
      <c r="E47" s="1064"/>
      <c r="F47" s="1067"/>
      <c r="G47" s="1070"/>
      <c r="H47" s="1073"/>
      <c r="I47" s="1076"/>
      <c r="J47" s="1040"/>
      <c r="K47" s="1043"/>
      <c r="L47" s="1043"/>
      <c r="M47" s="1046"/>
      <c r="N47" s="1049"/>
      <c r="O47" s="1052"/>
      <c r="P47" s="1049"/>
      <c r="Q47" s="1037"/>
      <c r="R47" s="1085"/>
      <c r="S47" s="1052"/>
      <c r="T47" s="1049"/>
      <c r="U47" s="1037"/>
    </row>
    <row r="48" spans="1:21" s="45" customFormat="1" ht="15" customHeight="1" thickBot="1" x14ac:dyDescent="0.3">
      <c r="A48" s="1059"/>
      <c r="B48" s="356" t="s">
        <v>300</v>
      </c>
      <c r="C48" s="1062"/>
      <c r="D48" s="1065"/>
      <c r="E48" s="1065"/>
      <c r="F48" s="1068"/>
      <c r="G48" s="1071"/>
      <c r="H48" s="1074"/>
      <c r="I48" s="1077"/>
      <c r="J48" s="1041"/>
      <c r="K48" s="1044"/>
      <c r="L48" s="1044"/>
      <c r="M48" s="1047"/>
      <c r="N48" s="1050"/>
      <c r="O48" s="1053"/>
      <c r="P48" s="1050"/>
      <c r="Q48" s="1083"/>
      <c r="R48" s="1086"/>
      <c r="S48" s="1053"/>
      <c r="T48" s="1050"/>
      <c r="U48" s="1038"/>
    </row>
    <row r="49" spans="1:21" s="45" customFormat="1" ht="15" customHeight="1" thickBot="1" x14ac:dyDescent="0.3">
      <c r="A49" s="1057" t="s">
        <v>86</v>
      </c>
      <c r="B49" s="356" t="s">
        <v>224</v>
      </c>
      <c r="C49" s="1060"/>
      <c r="D49" s="1063">
        <v>7</v>
      </c>
      <c r="E49" s="1063"/>
      <c r="F49" s="1066"/>
      <c r="G49" s="1069">
        <v>4</v>
      </c>
      <c r="H49" s="1072">
        <f t="shared" ref="H49" si="18">G49*30</f>
        <v>120</v>
      </c>
      <c r="I49" s="1075">
        <f t="shared" ref="I49" si="19">SUM(J49+K49+L49)</f>
        <v>46</v>
      </c>
      <c r="J49" s="1039"/>
      <c r="K49" s="1042"/>
      <c r="L49" s="1042">
        <v>46</v>
      </c>
      <c r="M49" s="1045">
        <f>H49-I49</f>
        <v>74</v>
      </c>
      <c r="N49" s="1048"/>
      <c r="O49" s="1051"/>
      <c r="P49" s="1048"/>
      <c r="Q49" s="1082"/>
      <c r="R49" s="1084"/>
      <c r="S49" s="1051"/>
      <c r="T49" s="1048">
        <v>3</v>
      </c>
      <c r="U49" s="1036"/>
    </row>
    <row r="50" spans="1:21" s="45" customFormat="1" ht="15" customHeight="1" thickBot="1" x14ac:dyDescent="0.3">
      <c r="A50" s="1058"/>
      <c r="B50" s="356" t="s">
        <v>222</v>
      </c>
      <c r="C50" s="1061"/>
      <c r="D50" s="1064"/>
      <c r="E50" s="1064"/>
      <c r="F50" s="1067"/>
      <c r="G50" s="1070"/>
      <c r="H50" s="1073"/>
      <c r="I50" s="1076"/>
      <c r="J50" s="1040"/>
      <c r="K50" s="1043"/>
      <c r="L50" s="1043"/>
      <c r="M50" s="1046"/>
      <c r="N50" s="1049"/>
      <c r="O50" s="1052"/>
      <c r="P50" s="1049"/>
      <c r="Q50" s="1037"/>
      <c r="R50" s="1085"/>
      <c r="S50" s="1052"/>
      <c r="T50" s="1049"/>
      <c r="U50" s="1037"/>
    </row>
    <row r="51" spans="1:21" s="45" customFormat="1" ht="15" customHeight="1" thickBot="1" x14ac:dyDescent="0.3">
      <c r="A51" s="1058"/>
      <c r="B51" s="356" t="s">
        <v>226</v>
      </c>
      <c r="C51" s="1061"/>
      <c r="D51" s="1064"/>
      <c r="E51" s="1064"/>
      <c r="F51" s="1067"/>
      <c r="G51" s="1070"/>
      <c r="H51" s="1073"/>
      <c r="I51" s="1076"/>
      <c r="J51" s="1040"/>
      <c r="K51" s="1043"/>
      <c r="L51" s="1043"/>
      <c r="M51" s="1046"/>
      <c r="N51" s="1049"/>
      <c r="O51" s="1052"/>
      <c r="P51" s="1049"/>
      <c r="Q51" s="1037"/>
      <c r="R51" s="1085"/>
      <c r="S51" s="1052"/>
      <c r="T51" s="1049"/>
      <c r="U51" s="1037"/>
    </row>
    <row r="52" spans="1:21" s="45" customFormat="1" ht="15" customHeight="1" thickBot="1" x14ac:dyDescent="0.3">
      <c r="A52" s="1059"/>
      <c r="B52" s="356" t="s">
        <v>229</v>
      </c>
      <c r="C52" s="1062"/>
      <c r="D52" s="1065"/>
      <c r="E52" s="1065"/>
      <c r="F52" s="1068"/>
      <c r="G52" s="1071"/>
      <c r="H52" s="1074"/>
      <c r="I52" s="1077"/>
      <c r="J52" s="1041"/>
      <c r="K52" s="1044"/>
      <c r="L52" s="1044"/>
      <c r="M52" s="1047"/>
      <c r="N52" s="1050"/>
      <c r="O52" s="1053"/>
      <c r="P52" s="1050"/>
      <c r="Q52" s="1083"/>
      <c r="R52" s="1086"/>
      <c r="S52" s="1053"/>
      <c r="T52" s="1050"/>
      <c r="U52" s="1038"/>
    </row>
    <row r="53" spans="1:21" s="45" customFormat="1" ht="15" customHeight="1" thickBot="1" x14ac:dyDescent="0.3">
      <c r="A53" s="1057" t="s">
        <v>88</v>
      </c>
      <c r="B53" s="356" t="s">
        <v>232</v>
      </c>
      <c r="C53" s="1060"/>
      <c r="D53" s="1063">
        <v>7</v>
      </c>
      <c r="E53" s="1063"/>
      <c r="F53" s="1066"/>
      <c r="G53" s="1069">
        <v>4</v>
      </c>
      <c r="H53" s="1072">
        <f t="shared" ref="H53" si="20">G53*30</f>
        <v>120</v>
      </c>
      <c r="I53" s="1075">
        <f t="shared" ref="I53" si="21">SUM(J53+K53+L53)</f>
        <v>60</v>
      </c>
      <c r="J53" s="1039">
        <v>30</v>
      </c>
      <c r="K53" s="1042"/>
      <c r="L53" s="1042">
        <v>30</v>
      </c>
      <c r="M53" s="1045">
        <f>H53-I53</f>
        <v>60</v>
      </c>
      <c r="N53" s="1048"/>
      <c r="O53" s="1051"/>
      <c r="P53" s="1048"/>
      <c r="Q53" s="1082"/>
      <c r="R53" s="1084"/>
      <c r="S53" s="1051"/>
      <c r="T53" s="1048">
        <v>4</v>
      </c>
      <c r="U53" s="1036"/>
    </row>
    <row r="54" spans="1:21" s="45" customFormat="1" ht="15" customHeight="1" thickBot="1" x14ac:dyDescent="0.3">
      <c r="A54" s="1058"/>
      <c r="B54" s="356" t="s">
        <v>245</v>
      </c>
      <c r="C54" s="1061"/>
      <c r="D54" s="1064"/>
      <c r="E54" s="1064"/>
      <c r="F54" s="1067"/>
      <c r="G54" s="1070"/>
      <c r="H54" s="1073"/>
      <c r="I54" s="1076"/>
      <c r="J54" s="1040"/>
      <c r="K54" s="1043"/>
      <c r="L54" s="1043"/>
      <c r="M54" s="1046"/>
      <c r="N54" s="1049"/>
      <c r="O54" s="1052"/>
      <c r="P54" s="1049"/>
      <c r="Q54" s="1037"/>
      <c r="R54" s="1085"/>
      <c r="S54" s="1052"/>
      <c r="T54" s="1049"/>
      <c r="U54" s="1037"/>
    </row>
    <row r="55" spans="1:21" s="45" customFormat="1" ht="15" customHeight="1" thickBot="1" x14ac:dyDescent="0.3">
      <c r="A55" s="1059"/>
      <c r="B55" s="356" t="s">
        <v>257</v>
      </c>
      <c r="C55" s="1062"/>
      <c r="D55" s="1065"/>
      <c r="E55" s="1065"/>
      <c r="F55" s="1068"/>
      <c r="G55" s="1071"/>
      <c r="H55" s="1074"/>
      <c r="I55" s="1077"/>
      <c r="J55" s="1041"/>
      <c r="K55" s="1044"/>
      <c r="L55" s="1044"/>
      <c r="M55" s="1047"/>
      <c r="N55" s="1050"/>
      <c r="O55" s="1053"/>
      <c r="P55" s="1050"/>
      <c r="Q55" s="1083"/>
      <c r="R55" s="1086"/>
      <c r="S55" s="1053"/>
      <c r="T55" s="1050"/>
      <c r="U55" s="1038"/>
    </row>
    <row r="56" spans="1:21" s="45" customFormat="1" ht="15" customHeight="1" thickBot="1" x14ac:dyDescent="0.3">
      <c r="A56" s="1057" t="s">
        <v>162</v>
      </c>
      <c r="B56" s="323" t="s">
        <v>279</v>
      </c>
      <c r="C56" s="1060">
        <v>7</v>
      </c>
      <c r="D56" s="1063"/>
      <c r="E56" s="1063"/>
      <c r="F56" s="1066"/>
      <c r="G56" s="1069">
        <v>4</v>
      </c>
      <c r="H56" s="1072">
        <f t="shared" ref="H56" si="22">G56*30</f>
        <v>120</v>
      </c>
      <c r="I56" s="1076">
        <f t="shared" ref="I56" si="23">SUM(J56+K56+L56)</f>
        <v>60</v>
      </c>
      <c r="J56" s="1039">
        <v>30</v>
      </c>
      <c r="K56" s="1042"/>
      <c r="L56" s="1042">
        <v>30</v>
      </c>
      <c r="M56" s="1045">
        <f>H56-I56</f>
        <v>60</v>
      </c>
      <c r="N56" s="1048"/>
      <c r="O56" s="1051"/>
      <c r="P56" s="1048"/>
      <c r="Q56" s="1082"/>
      <c r="R56" s="1084"/>
      <c r="S56" s="1051"/>
      <c r="T56" s="1048">
        <v>4</v>
      </c>
      <c r="U56" s="1036"/>
    </row>
    <row r="57" spans="1:21" s="45" customFormat="1" ht="15" customHeight="1" thickBot="1" x14ac:dyDescent="0.3">
      <c r="A57" s="1058"/>
      <c r="B57" s="438" t="s">
        <v>302</v>
      </c>
      <c r="C57" s="1061"/>
      <c r="D57" s="1064"/>
      <c r="E57" s="1064"/>
      <c r="F57" s="1067"/>
      <c r="G57" s="1070"/>
      <c r="H57" s="1073"/>
      <c r="I57" s="1076"/>
      <c r="J57" s="1040"/>
      <c r="K57" s="1043"/>
      <c r="L57" s="1043"/>
      <c r="M57" s="1046"/>
      <c r="N57" s="1049"/>
      <c r="O57" s="1052"/>
      <c r="P57" s="1049"/>
      <c r="Q57" s="1037"/>
      <c r="R57" s="1085"/>
      <c r="S57" s="1052"/>
      <c r="T57" s="1049"/>
      <c r="U57" s="1037"/>
    </row>
    <row r="58" spans="1:21" s="45" customFormat="1" ht="15" customHeight="1" thickBot="1" x14ac:dyDescent="0.3">
      <c r="A58" s="1058"/>
      <c r="B58" s="439" t="s">
        <v>161</v>
      </c>
      <c r="C58" s="1061"/>
      <c r="D58" s="1064"/>
      <c r="E58" s="1064"/>
      <c r="F58" s="1067"/>
      <c r="G58" s="1070"/>
      <c r="H58" s="1073"/>
      <c r="I58" s="1076"/>
      <c r="J58" s="1040"/>
      <c r="K58" s="1043"/>
      <c r="L58" s="1043"/>
      <c r="M58" s="1046"/>
      <c r="N58" s="1049"/>
      <c r="O58" s="1052"/>
      <c r="P58" s="1049"/>
      <c r="Q58" s="1037"/>
      <c r="R58" s="1085"/>
      <c r="S58" s="1052"/>
      <c r="T58" s="1049"/>
      <c r="U58" s="1037"/>
    </row>
    <row r="59" spans="1:21" s="45" customFormat="1" ht="15" customHeight="1" thickBot="1" x14ac:dyDescent="0.3">
      <c r="A59" s="1059"/>
      <c r="B59" s="356" t="s">
        <v>281</v>
      </c>
      <c r="C59" s="1062"/>
      <c r="D59" s="1065"/>
      <c r="E59" s="1065"/>
      <c r="F59" s="1068"/>
      <c r="G59" s="1071"/>
      <c r="H59" s="1074"/>
      <c r="I59" s="1077"/>
      <c r="J59" s="1041"/>
      <c r="K59" s="1044"/>
      <c r="L59" s="1044"/>
      <c r="M59" s="1047"/>
      <c r="N59" s="1050"/>
      <c r="O59" s="1053"/>
      <c r="P59" s="1050"/>
      <c r="Q59" s="1083"/>
      <c r="R59" s="1086"/>
      <c r="S59" s="1053"/>
      <c r="T59" s="1050"/>
      <c r="U59" s="1038"/>
    </row>
    <row r="60" spans="1:21" s="45" customFormat="1" ht="15" customHeight="1" thickBot="1" x14ac:dyDescent="0.3">
      <c r="A60" s="1057" t="s">
        <v>163</v>
      </c>
      <c r="B60" s="356" t="s">
        <v>301</v>
      </c>
      <c r="C60" s="1060"/>
      <c r="D60" s="1063">
        <v>7</v>
      </c>
      <c r="E60" s="1063"/>
      <c r="F60" s="1066"/>
      <c r="G60" s="1069">
        <v>4</v>
      </c>
      <c r="H60" s="1072">
        <f t="shared" ref="H60" si="24">G60*30</f>
        <v>120</v>
      </c>
      <c r="I60" s="1076">
        <f t="shared" ref="I60" si="25">SUM(J60+K60+L60)</f>
        <v>60</v>
      </c>
      <c r="J60" s="1039">
        <v>30</v>
      </c>
      <c r="K60" s="1042"/>
      <c r="L60" s="1042">
        <v>30</v>
      </c>
      <c r="M60" s="1045">
        <f>H60-I60</f>
        <v>60</v>
      </c>
      <c r="N60" s="1048"/>
      <c r="O60" s="1051"/>
      <c r="P60" s="1048"/>
      <c r="Q60" s="1082"/>
      <c r="R60" s="1084"/>
      <c r="S60" s="1051"/>
      <c r="T60" s="1048">
        <v>4</v>
      </c>
      <c r="U60" s="1036"/>
    </row>
    <row r="61" spans="1:21" s="45" customFormat="1" ht="15" customHeight="1" thickBot="1" x14ac:dyDescent="0.3">
      <c r="A61" s="1058"/>
      <c r="B61" s="356" t="s">
        <v>256</v>
      </c>
      <c r="C61" s="1061"/>
      <c r="D61" s="1064"/>
      <c r="E61" s="1064"/>
      <c r="F61" s="1067"/>
      <c r="G61" s="1070"/>
      <c r="H61" s="1073"/>
      <c r="I61" s="1076"/>
      <c r="J61" s="1040"/>
      <c r="K61" s="1043"/>
      <c r="L61" s="1043"/>
      <c r="M61" s="1046"/>
      <c r="N61" s="1049"/>
      <c r="O61" s="1052"/>
      <c r="P61" s="1049"/>
      <c r="Q61" s="1037"/>
      <c r="R61" s="1085"/>
      <c r="S61" s="1052"/>
      <c r="T61" s="1049"/>
      <c r="U61" s="1037"/>
    </row>
    <row r="62" spans="1:21" s="45" customFormat="1" ht="15" customHeight="1" thickBot="1" x14ac:dyDescent="0.3">
      <c r="A62" s="1059"/>
      <c r="B62" s="356" t="s">
        <v>255</v>
      </c>
      <c r="C62" s="1062"/>
      <c r="D62" s="1065"/>
      <c r="E62" s="1065"/>
      <c r="F62" s="1068"/>
      <c r="G62" s="1071"/>
      <c r="H62" s="1074"/>
      <c r="I62" s="1077"/>
      <c r="J62" s="1041"/>
      <c r="K62" s="1044"/>
      <c r="L62" s="1044"/>
      <c r="M62" s="1047"/>
      <c r="N62" s="1050"/>
      <c r="O62" s="1053"/>
      <c r="P62" s="1050"/>
      <c r="Q62" s="1083"/>
      <c r="R62" s="1086"/>
      <c r="S62" s="1053"/>
      <c r="T62" s="1050"/>
      <c r="U62" s="1038"/>
    </row>
    <row r="63" spans="1:21" s="45" customFormat="1" ht="15" customHeight="1" thickBot="1" x14ac:dyDescent="0.3">
      <c r="A63" s="1057" t="s">
        <v>277</v>
      </c>
      <c r="B63" s="356" t="s">
        <v>228</v>
      </c>
      <c r="C63" s="1093"/>
      <c r="D63" s="1078">
        <v>8</v>
      </c>
      <c r="E63" s="1078"/>
      <c r="F63" s="1080"/>
      <c r="G63" s="1069">
        <v>4</v>
      </c>
      <c r="H63" s="1072">
        <f t="shared" ref="H63" si="26">G63*30</f>
        <v>120</v>
      </c>
      <c r="I63" s="1076">
        <f t="shared" ref="I63" si="27">SUM(J63+K63+L63)</f>
        <v>52</v>
      </c>
      <c r="J63" s="1039">
        <v>12</v>
      </c>
      <c r="K63" s="1042"/>
      <c r="L63" s="1042">
        <v>40</v>
      </c>
      <c r="M63" s="1045">
        <f>H63-I63</f>
        <v>68</v>
      </c>
      <c r="N63" s="1087"/>
      <c r="O63" s="1089"/>
      <c r="P63" s="1087"/>
      <c r="Q63" s="1036"/>
      <c r="R63" s="1091"/>
      <c r="S63" s="1089"/>
      <c r="T63" s="1087"/>
      <c r="U63" s="1036">
        <v>3</v>
      </c>
    </row>
    <row r="64" spans="1:21" s="45" customFormat="1" ht="15" customHeight="1" thickBot="1" x14ac:dyDescent="0.3">
      <c r="A64" s="1058"/>
      <c r="B64" s="356" t="s">
        <v>297</v>
      </c>
      <c r="C64" s="1061"/>
      <c r="D64" s="1064"/>
      <c r="E64" s="1064"/>
      <c r="F64" s="1067"/>
      <c r="G64" s="1070"/>
      <c r="H64" s="1073"/>
      <c r="I64" s="1076"/>
      <c r="J64" s="1040"/>
      <c r="K64" s="1043"/>
      <c r="L64" s="1043"/>
      <c r="M64" s="1046"/>
      <c r="N64" s="1049"/>
      <c r="O64" s="1052"/>
      <c r="P64" s="1049"/>
      <c r="Q64" s="1037"/>
      <c r="R64" s="1085"/>
      <c r="S64" s="1052"/>
      <c r="T64" s="1049"/>
      <c r="U64" s="1037"/>
    </row>
    <row r="65" spans="1:21" s="45" customFormat="1" ht="15" customHeight="1" thickBot="1" x14ac:dyDescent="0.3">
      <c r="A65" s="1058"/>
      <c r="B65" s="356" t="s">
        <v>298</v>
      </c>
      <c r="C65" s="1061"/>
      <c r="D65" s="1064"/>
      <c r="E65" s="1064"/>
      <c r="F65" s="1067"/>
      <c r="G65" s="1070"/>
      <c r="H65" s="1073"/>
      <c r="I65" s="1076"/>
      <c r="J65" s="1040"/>
      <c r="K65" s="1043"/>
      <c r="L65" s="1043"/>
      <c r="M65" s="1046"/>
      <c r="N65" s="1049"/>
      <c r="O65" s="1052"/>
      <c r="P65" s="1049"/>
      <c r="Q65" s="1037"/>
      <c r="R65" s="1085"/>
      <c r="S65" s="1052"/>
      <c r="T65" s="1049"/>
      <c r="U65" s="1037"/>
    </row>
    <row r="66" spans="1:21" s="45" customFormat="1" ht="15" customHeight="1" thickBot="1" x14ac:dyDescent="0.3">
      <c r="A66" s="1059"/>
      <c r="B66" s="356" t="s">
        <v>234</v>
      </c>
      <c r="C66" s="1094"/>
      <c r="D66" s="1079"/>
      <c r="E66" s="1079"/>
      <c r="F66" s="1081"/>
      <c r="G66" s="1071"/>
      <c r="H66" s="1074"/>
      <c r="I66" s="1077"/>
      <c r="J66" s="1041"/>
      <c r="K66" s="1044"/>
      <c r="L66" s="1044"/>
      <c r="M66" s="1047"/>
      <c r="N66" s="1088"/>
      <c r="O66" s="1090"/>
      <c r="P66" s="1088"/>
      <c r="Q66" s="1038"/>
      <c r="R66" s="1092"/>
      <c r="S66" s="1090"/>
      <c r="T66" s="1088"/>
      <c r="U66" s="1038"/>
    </row>
    <row r="67" spans="1:21" s="45" customFormat="1" ht="15" customHeight="1" thickBot="1" x14ac:dyDescent="0.3">
      <c r="A67" s="1057" t="s">
        <v>278</v>
      </c>
      <c r="B67" s="356" t="s">
        <v>280</v>
      </c>
      <c r="C67" s="1060"/>
      <c r="D67" s="1063">
        <v>8</v>
      </c>
      <c r="E67" s="1063"/>
      <c r="F67" s="1066"/>
      <c r="G67" s="1069">
        <v>4</v>
      </c>
      <c r="H67" s="1072">
        <f t="shared" ref="H67" si="28">G67*30</f>
        <v>120</v>
      </c>
      <c r="I67" s="1076">
        <f t="shared" ref="I67" si="29">SUM(J67+K67+L67)</f>
        <v>52</v>
      </c>
      <c r="J67" s="1039">
        <v>26</v>
      </c>
      <c r="K67" s="1042"/>
      <c r="L67" s="1042">
        <v>26</v>
      </c>
      <c r="M67" s="1045">
        <f>H67-I67</f>
        <v>68</v>
      </c>
      <c r="N67" s="1048"/>
      <c r="O67" s="1051"/>
      <c r="P67" s="1048"/>
      <c r="Q67" s="1082"/>
      <c r="R67" s="1084"/>
      <c r="S67" s="1051"/>
      <c r="T67" s="1048"/>
      <c r="U67" s="1036">
        <v>3</v>
      </c>
    </row>
    <row r="68" spans="1:21" s="45" customFormat="1" ht="15" customHeight="1" thickBot="1" x14ac:dyDescent="0.3">
      <c r="A68" s="1058"/>
      <c r="B68" s="356" t="s">
        <v>294</v>
      </c>
      <c r="C68" s="1061"/>
      <c r="D68" s="1064"/>
      <c r="E68" s="1064"/>
      <c r="F68" s="1067"/>
      <c r="G68" s="1070"/>
      <c r="H68" s="1073"/>
      <c r="I68" s="1076"/>
      <c r="J68" s="1040"/>
      <c r="K68" s="1043"/>
      <c r="L68" s="1043"/>
      <c r="M68" s="1046"/>
      <c r="N68" s="1049"/>
      <c r="O68" s="1052"/>
      <c r="P68" s="1049"/>
      <c r="Q68" s="1037"/>
      <c r="R68" s="1085"/>
      <c r="S68" s="1052"/>
      <c r="T68" s="1049"/>
      <c r="U68" s="1037"/>
    </row>
    <row r="69" spans="1:21" s="45" customFormat="1" ht="15" customHeight="1" thickBot="1" x14ac:dyDescent="0.3">
      <c r="A69" s="1058"/>
      <c r="B69" s="356" t="s">
        <v>174</v>
      </c>
      <c r="C69" s="1061"/>
      <c r="D69" s="1064"/>
      <c r="E69" s="1064"/>
      <c r="F69" s="1067"/>
      <c r="G69" s="1070"/>
      <c r="H69" s="1073"/>
      <c r="I69" s="1076"/>
      <c r="J69" s="1040"/>
      <c r="K69" s="1043"/>
      <c r="L69" s="1043"/>
      <c r="M69" s="1046"/>
      <c r="N69" s="1049"/>
      <c r="O69" s="1052"/>
      <c r="P69" s="1049"/>
      <c r="Q69" s="1037"/>
      <c r="R69" s="1085"/>
      <c r="S69" s="1052"/>
      <c r="T69" s="1049"/>
      <c r="U69" s="1037"/>
    </row>
    <row r="70" spans="1:21" s="45" customFormat="1" ht="15" customHeight="1" thickBot="1" x14ac:dyDescent="0.3">
      <c r="A70" s="1059"/>
      <c r="B70" s="356" t="s">
        <v>293</v>
      </c>
      <c r="C70" s="1062"/>
      <c r="D70" s="1065"/>
      <c r="E70" s="1065"/>
      <c r="F70" s="1068"/>
      <c r="G70" s="1071"/>
      <c r="H70" s="1074"/>
      <c r="I70" s="1077"/>
      <c r="J70" s="1041"/>
      <c r="K70" s="1044"/>
      <c r="L70" s="1044"/>
      <c r="M70" s="1047"/>
      <c r="N70" s="1050"/>
      <c r="O70" s="1053"/>
      <c r="P70" s="1050"/>
      <c r="Q70" s="1083"/>
      <c r="R70" s="1086"/>
      <c r="S70" s="1053"/>
      <c r="T70" s="1050"/>
      <c r="U70" s="1038"/>
    </row>
    <row r="71" spans="1:21" ht="15" customHeight="1" thickBot="1" x14ac:dyDescent="0.3">
      <c r="A71" s="894" t="s">
        <v>89</v>
      </c>
      <c r="B71" s="895"/>
      <c r="C71" s="895"/>
      <c r="D71" s="895"/>
      <c r="E71" s="895"/>
      <c r="F71" s="903"/>
      <c r="G71" s="5">
        <f t="shared" ref="G71:U71" si="30">SUM(G30:G70)</f>
        <v>48</v>
      </c>
      <c r="H71" s="9">
        <f t="shared" si="30"/>
        <v>1440</v>
      </c>
      <c r="I71" s="9">
        <f t="shared" si="30"/>
        <v>636</v>
      </c>
      <c r="J71" s="9">
        <f t="shared" si="30"/>
        <v>186</v>
      </c>
      <c r="K71" s="9">
        <f t="shared" si="30"/>
        <v>0</v>
      </c>
      <c r="L71" s="9">
        <f t="shared" si="30"/>
        <v>450</v>
      </c>
      <c r="M71" s="165">
        <f t="shared" si="30"/>
        <v>804</v>
      </c>
      <c r="N71" s="25">
        <f t="shared" si="30"/>
        <v>0</v>
      </c>
      <c r="O71" s="26">
        <f t="shared" si="30"/>
        <v>0</v>
      </c>
      <c r="P71" s="27">
        <f t="shared" si="30"/>
        <v>7</v>
      </c>
      <c r="Q71" s="28">
        <f t="shared" si="30"/>
        <v>0</v>
      </c>
      <c r="R71" s="25">
        <f t="shared" si="30"/>
        <v>6</v>
      </c>
      <c r="S71" s="26">
        <f t="shared" si="30"/>
        <v>6</v>
      </c>
      <c r="T71" s="27">
        <f t="shared" si="30"/>
        <v>15</v>
      </c>
      <c r="U71" s="28">
        <f t="shared" si="30"/>
        <v>6</v>
      </c>
    </row>
    <row r="72" spans="1:21" ht="15" customHeight="1" thickBot="1" x14ac:dyDescent="0.3">
      <c r="A72" s="930" t="s">
        <v>90</v>
      </c>
      <c r="B72" s="931"/>
      <c r="C72" s="931"/>
      <c r="D72" s="931"/>
      <c r="E72" s="931"/>
      <c r="F72" s="932"/>
      <c r="G72" s="188">
        <f t="shared" ref="G72:U72" si="31">SUM(G25,G71)</f>
        <v>60</v>
      </c>
      <c r="H72" s="33">
        <f t="shared" si="31"/>
        <v>1800</v>
      </c>
      <c r="I72" s="34">
        <f t="shared" si="31"/>
        <v>780</v>
      </c>
      <c r="J72" s="34">
        <f t="shared" si="31"/>
        <v>282</v>
      </c>
      <c r="K72" s="34">
        <f t="shared" si="31"/>
        <v>0</v>
      </c>
      <c r="L72" s="34">
        <f t="shared" si="31"/>
        <v>498</v>
      </c>
      <c r="M72" s="35">
        <f t="shared" si="31"/>
        <v>1020</v>
      </c>
      <c r="N72" s="33">
        <f t="shared" si="31"/>
        <v>0</v>
      </c>
      <c r="O72" s="34">
        <f t="shared" si="31"/>
        <v>0</v>
      </c>
      <c r="P72" s="33">
        <f t="shared" si="31"/>
        <v>10</v>
      </c>
      <c r="Q72" s="36">
        <f t="shared" si="31"/>
        <v>3</v>
      </c>
      <c r="R72" s="358">
        <f t="shared" si="31"/>
        <v>9</v>
      </c>
      <c r="S72" s="34">
        <f t="shared" si="31"/>
        <v>6</v>
      </c>
      <c r="T72" s="33">
        <f t="shared" si="31"/>
        <v>15</v>
      </c>
      <c r="U72" s="36">
        <f t="shared" si="31"/>
        <v>6</v>
      </c>
    </row>
  </sheetData>
  <mergeCells count="326">
    <mergeCell ref="T67:T70"/>
    <mergeCell ref="U67:U70"/>
    <mergeCell ref="A71:F71"/>
    <mergeCell ref="A72:F72"/>
    <mergeCell ref="N67:N70"/>
    <mergeCell ref="O67:O70"/>
    <mergeCell ref="P67:P70"/>
    <mergeCell ref="Q67:Q70"/>
    <mergeCell ref="R67:R70"/>
    <mergeCell ref="S67:S70"/>
    <mergeCell ref="H67:H70"/>
    <mergeCell ref="I67:I70"/>
    <mergeCell ref="J67:J70"/>
    <mergeCell ref="K67:K70"/>
    <mergeCell ref="L67:L70"/>
    <mergeCell ref="M67:M70"/>
    <mergeCell ref="A67:A70"/>
    <mergeCell ref="C67:C70"/>
    <mergeCell ref="D67:D70"/>
    <mergeCell ref="E67:E70"/>
    <mergeCell ref="F67:F70"/>
    <mergeCell ref="G67:G70"/>
    <mergeCell ref="Q63:Q66"/>
    <mergeCell ref="R63:R66"/>
    <mergeCell ref="S63:S66"/>
    <mergeCell ref="T63:T66"/>
    <mergeCell ref="U63:U66"/>
    <mergeCell ref="J63:J66"/>
    <mergeCell ref="K63:K66"/>
    <mergeCell ref="L63:L66"/>
    <mergeCell ref="M63:M66"/>
    <mergeCell ref="N63:N66"/>
    <mergeCell ref="O63:O66"/>
    <mergeCell ref="U60:U62"/>
    <mergeCell ref="A63:A66"/>
    <mergeCell ref="C63:C66"/>
    <mergeCell ref="D63:D66"/>
    <mergeCell ref="E63:E66"/>
    <mergeCell ref="F63:F66"/>
    <mergeCell ref="G63:G66"/>
    <mergeCell ref="H63:H66"/>
    <mergeCell ref="I63:I66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0:A62"/>
    <mergeCell ref="C60:C62"/>
    <mergeCell ref="P63:P66"/>
    <mergeCell ref="D60:D62"/>
    <mergeCell ref="E60:E62"/>
    <mergeCell ref="F60:F62"/>
    <mergeCell ref="G60:G62"/>
    <mergeCell ref="P56:P59"/>
    <mergeCell ref="Q56:Q59"/>
    <mergeCell ref="R56:R59"/>
    <mergeCell ref="S56:S59"/>
    <mergeCell ref="T56:T59"/>
    <mergeCell ref="T60:T62"/>
    <mergeCell ref="U56:U59"/>
    <mergeCell ref="J56:J59"/>
    <mergeCell ref="K56:K59"/>
    <mergeCell ref="L56:L59"/>
    <mergeCell ref="M56:M59"/>
    <mergeCell ref="N56:N59"/>
    <mergeCell ref="O56:O59"/>
    <mergeCell ref="T53:T55"/>
    <mergeCell ref="U53:U55"/>
    <mergeCell ref="O53:O55"/>
    <mergeCell ref="P53:P55"/>
    <mergeCell ref="Q53:Q55"/>
    <mergeCell ref="R53:R55"/>
    <mergeCell ref="S53:S55"/>
    <mergeCell ref="A56:A59"/>
    <mergeCell ref="C56:C59"/>
    <mergeCell ref="D56:D59"/>
    <mergeCell ref="E56:E59"/>
    <mergeCell ref="F56:F59"/>
    <mergeCell ref="G56:G59"/>
    <mergeCell ref="H56:H59"/>
    <mergeCell ref="I56:I59"/>
    <mergeCell ref="N53:N55"/>
    <mergeCell ref="H53:H55"/>
    <mergeCell ref="I53:I55"/>
    <mergeCell ref="J53:J55"/>
    <mergeCell ref="K53:K55"/>
    <mergeCell ref="L53:L55"/>
    <mergeCell ref="M53:M55"/>
    <mergeCell ref="A53:A55"/>
    <mergeCell ref="C53:C55"/>
    <mergeCell ref="D53:D55"/>
    <mergeCell ref="E53:E55"/>
    <mergeCell ref="F53:F55"/>
    <mergeCell ref="G53:G55"/>
    <mergeCell ref="Q49:Q52"/>
    <mergeCell ref="R49:R52"/>
    <mergeCell ref="S49:S52"/>
    <mergeCell ref="T49:T52"/>
    <mergeCell ref="U49:U52"/>
    <mergeCell ref="J49:J52"/>
    <mergeCell ref="K49:K52"/>
    <mergeCell ref="L49:L52"/>
    <mergeCell ref="M49:M52"/>
    <mergeCell ref="N49:N52"/>
    <mergeCell ref="O49:O52"/>
    <mergeCell ref="U46:U48"/>
    <mergeCell ref="A49:A52"/>
    <mergeCell ref="C49:C52"/>
    <mergeCell ref="D49:D52"/>
    <mergeCell ref="E49:E52"/>
    <mergeCell ref="F49:F52"/>
    <mergeCell ref="G49:G52"/>
    <mergeCell ref="H49:H52"/>
    <mergeCell ref="I49:I52"/>
    <mergeCell ref="N46:N48"/>
    <mergeCell ref="O46:O48"/>
    <mergeCell ref="P46:P48"/>
    <mergeCell ref="Q46:Q48"/>
    <mergeCell ref="R46:R48"/>
    <mergeCell ref="S46:S48"/>
    <mergeCell ref="H46:H48"/>
    <mergeCell ref="I46:I48"/>
    <mergeCell ref="J46:J48"/>
    <mergeCell ref="K46:K48"/>
    <mergeCell ref="L46:L48"/>
    <mergeCell ref="M46:M48"/>
    <mergeCell ref="A46:A48"/>
    <mergeCell ref="C46:C48"/>
    <mergeCell ref="P49:P52"/>
    <mergeCell ref="D46:D48"/>
    <mergeCell ref="E46:E48"/>
    <mergeCell ref="F46:F48"/>
    <mergeCell ref="G46:G48"/>
    <mergeCell ref="P43:P45"/>
    <mergeCell ref="Q43:Q45"/>
    <mergeCell ref="R43:R45"/>
    <mergeCell ref="S43:S45"/>
    <mergeCell ref="T43:T45"/>
    <mergeCell ref="T46:T48"/>
    <mergeCell ref="U43:U45"/>
    <mergeCell ref="J43:J45"/>
    <mergeCell ref="K43:K45"/>
    <mergeCell ref="L43:L45"/>
    <mergeCell ref="M43:M45"/>
    <mergeCell ref="N43:N45"/>
    <mergeCell ref="O43:O45"/>
    <mergeCell ref="T40:T42"/>
    <mergeCell ref="U40:U42"/>
    <mergeCell ref="O40:O42"/>
    <mergeCell ref="P40:P42"/>
    <mergeCell ref="Q40:Q42"/>
    <mergeCell ref="R40:R42"/>
    <mergeCell ref="S40:S42"/>
    <mergeCell ref="A43:A45"/>
    <mergeCell ref="C43:C45"/>
    <mergeCell ref="D43:D45"/>
    <mergeCell ref="E43:E45"/>
    <mergeCell ref="F43:F45"/>
    <mergeCell ref="G43:G45"/>
    <mergeCell ref="H43:H45"/>
    <mergeCell ref="I43:I45"/>
    <mergeCell ref="N40:N42"/>
    <mergeCell ref="H40:H42"/>
    <mergeCell ref="I40:I42"/>
    <mergeCell ref="J40:J42"/>
    <mergeCell ref="K40:K42"/>
    <mergeCell ref="L40:L42"/>
    <mergeCell ref="M40:M42"/>
    <mergeCell ref="A40:A42"/>
    <mergeCell ref="C40:C42"/>
    <mergeCell ref="D40:D42"/>
    <mergeCell ref="E40:E42"/>
    <mergeCell ref="F40:F42"/>
    <mergeCell ref="G40:G42"/>
    <mergeCell ref="Q37:Q39"/>
    <mergeCell ref="R37:R39"/>
    <mergeCell ref="S37:S39"/>
    <mergeCell ref="T37:T39"/>
    <mergeCell ref="U37:U39"/>
    <mergeCell ref="J37:J39"/>
    <mergeCell ref="K37:K39"/>
    <mergeCell ref="L37:L39"/>
    <mergeCell ref="M37:M39"/>
    <mergeCell ref="N37:N39"/>
    <mergeCell ref="O37:O39"/>
    <mergeCell ref="U33:U36"/>
    <mergeCell ref="A37:A39"/>
    <mergeCell ref="C37:C39"/>
    <mergeCell ref="D37:D39"/>
    <mergeCell ref="E37:E39"/>
    <mergeCell ref="F37:F39"/>
    <mergeCell ref="G37:G39"/>
    <mergeCell ref="H37:H39"/>
    <mergeCell ref="I37:I39"/>
    <mergeCell ref="N33:N36"/>
    <mergeCell ref="O33:O36"/>
    <mergeCell ref="P33:P36"/>
    <mergeCell ref="Q33:Q36"/>
    <mergeCell ref="R33:R36"/>
    <mergeCell ref="S33:S36"/>
    <mergeCell ref="H33:H36"/>
    <mergeCell ref="I33:I36"/>
    <mergeCell ref="J33:J36"/>
    <mergeCell ref="K33:K36"/>
    <mergeCell ref="L33:L36"/>
    <mergeCell ref="M33:M36"/>
    <mergeCell ref="A33:A36"/>
    <mergeCell ref="C33:C36"/>
    <mergeCell ref="P37:P39"/>
    <mergeCell ref="D33:D36"/>
    <mergeCell ref="E33:E36"/>
    <mergeCell ref="F33:F36"/>
    <mergeCell ref="G33:G36"/>
    <mergeCell ref="P30:P32"/>
    <mergeCell ref="Q30:Q32"/>
    <mergeCell ref="R30:R32"/>
    <mergeCell ref="S30:S32"/>
    <mergeCell ref="T30:T32"/>
    <mergeCell ref="T33:T36"/>
    <mergeCell ref="U30:U32"/>
    <mergeCell ref="J30:J32"/>
    <mergeCell ref="K30:K32"/>
    <mergeCell ref="L30:L32"/>
    <mergeCell ref="M30:M32"/>
    <mergeCell ref="N30:N32"/>
    <mergeCell ref="O30:O32"/>
    <mergeCell ref="A28:U28"/>
    <mergeCell ref="A29:U29"/>
    <mergeCell ref="A30:A32"/>
    <mergeCell ref="C30:C32"/>
    <mergeCell ref="D30:D32"/>
    <mergeCell ref="E30:E32"/>
    <mergeCell ref="F30:F32"/>
    <mergeCell ref="G30:G32"/>
    <mergeCell ref="H30:H32"/>
    <mergeCell ref="I30:I32"/>
    <mergeCell ref="P26:P27"/>
    <mergeCell ref="Q26:Q27"/>
    <mergeCell ref="R26:R27"/>
    <mergeCell ref="S26:S27"/>
    <mergeCell ref="T26:T27"/>
    <mergeCell ref="U26:U27"/>
    <mergeCell ref="U20:U24"/>
    <mergeCell ref="A25:F25"/>
    <mergeCell ref="A26:A27"/>
    <mergeCell ref="C26:C27"/>
    <mergeCell ref="D26:D27"/>
    <mergeCell ref="E26:E27"/>
    <mergeCell ref="F26:F27"/>
    <mergeCell ref="G26:G27"/>
    <mergeCell ref="N26:N27"/>
    <mergeCell ref="O26:O27"/>
    <mergeCell ref="O20:O24"/>
    <mergeCell ref="P20:P24"/>
    <mergeCell ref="Q20:Q24"/>
    <mergeCell ref="R20:R24"/>
    <mergeCell ref="S20:S24"/>
    <mergeCell ref="T20:T24"/>
    <mergeCell ref="A15:A19"/>
    <mergeCell ref="C15:C19"/>
    <mergeCell ref="D15:D19"/>
    <mergeCell ref="E15:E19"/>
    <mergeCell ref="F15:F19"/>
    <mergeCell ref="S15:S19"/>
    <mergeCell ref="T15:T19"/>
    <mergeCell ref="U15:U19"/>
    <mergeCell ref="A20:A24"/>
    <mergeCell ref="C20:C24"/>
    <mergeCell ref="D20:D24"/>
    <mergeCell ref="E20:E24"/>
    <mergeCell ref="F20:F24"/>
    <mergeCell ref="G20:G24"/>
    <mergeCell ref="N20:N24"/>
    <mergeCell ref="G15:G19"/>
    <mergeCell ref="N15:N19"/>
    <mergeCell ref="O15:O19"/>
    <mergeCell ref="P15:P19"/>
    <mergeCell ref="Q15:Q19"/>
    <mergeCell ref="R15:R19"/>
    <mergeCell ref="A9:U9"/>
    <mergeCell ref="A10:A14"/>
    <mergeCell ref="C10:C14"/>
    <mergeCell ref="D10:D14"/>
    <mergeCell ref="E10:E14"/>
    <mergeCell ref="F10:F14"/>
    <mergeCell ref="G10:G14"/>
    <mergeCell ref="N10:N14"/>
    <mergeCell ref="O10:O14"/>
    <mergeCell ref="P10:P14"/>
    <mergeCell ref="Q10:Q14"/>
    <mergeCell ref="R10:R14"/>
    <mergeCell ref="S10:S14"/>
    <mergeCell ref="T10:T14"/>
    <mergeCell ref="U10:U14"/>
    <mergeCell ref="N3:O3"/>
    <mergeCell ref="P3:Q3"/>
    <mergeCell ref="R3:S3"/>
    <mergeCell ref="T3:U3"/>
    <mergeCell ref="N5:U5"/>
    <mergeCell ref="A8:U8"/>
    <mergeCell ref="I2:L2"/>
    <mergeCell ref="M2:M6"/>
    <mergeCell ref="E3:E6"/>
    <mergeCell ref="F3:F6"/>
    <mergeCell ref="I3:I6"/>
    <mergeCell ref="J3:J6"/>
    <mergeCell ref="K3:K6"/>
    <mergeCell ref="L3:L6"/>
    <mergeCell ref="A1:A6"/>
    <mergeCell ref="B1:B6"/>
    <mergeCell ref="C1:F1"/>
    <mergeCell ref="G1:G6"/>
    <mergeCell ref="H1:M1"/>
    <mergeCell ref="N1:U2"/>
    <mergeCell ref="C2:C6"/>
    <mergeCell ref="D2:D6"/>
    <mergeCell ref="E2:F2"/>
    <mergeCell ref="H2:H6"/>
  </mergeCells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10:U14 A15:U19 A20:U24 A30:U31 A33 A37:U39 A40 A43 A46 A32 C32:U32 A49 A53 A56 A60 A63 A6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 заочне</vt:lpstr>
      <vt:lpstr>Титульний</vt:lpstr>
      <vt:lpstr>План 2026-2027</vt:lpstr>
      <vt:lpstr>Семестровка</vt:lpstr>
      <vt:lpstr>ДВВ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Андрей</cp:lastModifiedBy>
  <cp:lastPrinted>2026-05-20T19:46:36Z</cp:lastPrinted>
  <dcterms:created xsi:type="dcterms:W3CDTF">2019-06-23T08:28:53Z</dcterms:created>
  <dcterms:modified xsi:type="dcterms:W3CDTF">2026-05-25T06:22:41Z</dcterms:modified>
</cp:coreProperties>
</file>